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01 - Výstavba opěrné zdi" sheetId="2" r:id="rId2"/>
    <sheet name="002 - Rekonstrukce opěrný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'001 - Výstavba opěrné zdi'!$C$135:$K$278</definedName>
    <definedName name="_xlnm.Print_Area" localSheetId="1">'001 - Výstavba opěrné zdi'!$C$4:$J$76,'001 - Výstavba opěrné zdi'!$C$82:$J$117,'001 - Výstavba opěrné zdi'!$C$123:$J$278</definedName>
    <definedName name="_xlnm.Print_Titles" localSheetId="1">'001 - Výstavba opěrné zdi'!$135:$135</definedName>
    <definedName name="_xlnm._FilterDatabase" localSheetId="2" hidden="1">'002 - Rekonstrukce opěrný...'!$C$135:$K$226</definedName>
    <definedName name="_xlnm.Print_Area" localSheetId="2">'002 - Rekonstrukce opěrný...'!$C$4:$J$76,'002 - Rekonstrukce opěrný...'!$C$82:$J$117,'002 - Rekonstrukce opěrný...'!$C$123:$J$226</definedName>
    <definedName name="_xlnm.Print_Titles" localSheetId="2">'002 - Rekonstrukce opěrný...'!$135:$135</definedName>
  </definedNames>
  <calcPr/>
</workbook>
</file>

<file path=xl/calcChain.xml><?xml version="1.0" encoding="utf-8"?>
<calcChain xmlns="http://schemas.openxmlformats.org/spreadsheetml/2006/main">
  <c i="3" l="1" r="J39"/>
  <c r="J38"/>
  <c i="1" r="AY96"/>
  <c i="3" r="J37"/>
  <c i="1" r="AX96"/>
  <c i="3" r="BI226"/>
  <c r="BH226"/>
  <c r="BG226"/>
  <c r="BF226"/>
  <c r="BK226"/>
  <c r="J226"/>
  <c r="BE226"/>
  <c r="BI225"/>
  <c r="BH225"/>
  <c r="BG225"/>
  <c r="BF225"/>
  <c r="BK225"/>
  <c r="J225"/>
  <c r="BE225"/>
  <c r="BI224"/>
  <c r="BH224"/>
  <c r="BG224"/>
  <c r="BF224"/>
  <c r="BK224"/>
  <c r="J224"/>
  <c r="BE224"/>
  <c r="BI223"/>
  <c r="BH223"/>
  <c r="BG223"/>
  <c r="BF223"/>
  <c r="BK223"/>
  <c r="J223"/>
  <c r="BE223"/>
  <c r="BI222"/>
  <c r="BH222"/>
  <c r="BG222"/>
  <c r="BF222"/>
  <c r="BK222"/>
  <c r="J222"/>
  <c r="BE222"/>
  <c r="BI221"/>
  <c r="BH221"/>
  <c r="BG221"/>
  <c r="BF221"/>
  <c r="BK221"/>
  <c r="J221"/>
  <c r="BE221"/>
  <c r="BI220"/>
  <c r="BH220"/>
  <c r="BG220"/>
  <c r="BF220"/>
  <c r="BK220"/>
  <c r="J220"/>
  <c r="BE220"/>
  <c r="BI219"/>
  <c r="BH219"/>
  <c r="BG219"/>
  <c r="BF219"/>
  <c r="BK219"/>
  <c r="J219"/>
  <c r="BE219"/>
  <c r="BI218"/>
  <c r="BH218"/>
  <c r="BG218"/>
  <c r="BF218"/>
  <c r="BK218"/>
  <c r="J218"/>
  <c r="BE218"/>
  <c r="BI217"/>
  <c r="BH217"/>
  <c r="BG217"/>
  <c r="BF217"/>
  <c r="BK217"/>
  <c r="J217"/>
  <c r="BE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F130"/>
  <c r="E128"/>
  <c r="BI115"/>
  <c r="BH115"/>
  <c r="BG115"/>
  <c r="BF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F89"/>
  <c r="E87"/>
  <c r="J24"/>
  <c r="E24"/>
  <c r="J92"/>
  <c r="J23"/>
  <c r="J21"/>
  <c r="E21"/>
  <c r="J132"/>
  <c r="J20"/>
  <c r="J18"/>
  <c r="E18"/>
  <c r="F133"/>
  <c r="J17"/>
  <c r="J15"/>
  <c r="E15"/>
  <c r="F91"/>
  <c r="J14"/>
  <c r="J12"/>
  <c r="J89"/>
  <c r="E7"/>
  <c r="E85"/>
  <c i="2" r="J39"/>
  <c r="J38"/>
  <c i="1" r="AY95"/>
  <c i="2" r="J37"/>
  <c i="1" r="AX95"/>
  <c i="2" r="BI278"/>
  <c r="BH278"/>
  <c r="BG278"/>
  <c r="BF278"/>
  <c r="BK278"/>
  <c r="J278"/>
  <c r="BE278"/>
  <c r="BI277"/>
  <c r="BH277"/>
  <c r="BG277"/>
  <c r="BF277"/>
  <c r="BK277"/>
  <c r="J277"/>
  <c r="BE277"/>
  <c r="BI276"/>
  <c r="BH276"/>
  <c r="BG276"/>
  <c r="BF276"/>
  <c r="BK276"/>
  <c r="J276"/>
  <c r="BE276"/>
  <c r="BI275"/>
  <c r="BH275"/>
  <c r="BG275"/>
  <c r="BF275"/>
  <c r="BK275"/>
  <c r="J275"/>
  <c r="BE275"/>
  <c r="BI274"/>
  <c r="BH274"/>
  <c r="BG274"/>
  <c r="BF274"/>
  <c r="BK274"/>
  <c r="J274"/>
  <c r="BE274"/>
  <c r="BI273"/>
  <c r="BH273"/>
  <c r="BG273"/>
  <c r="BF273"/>
  <c r="BK273"/>
  <c r="J273"/>
  <c r="BE273"/>
  <c r="BI272"/>
  <c r="BH272"/>
  <c r="BG272"/>
  <c r="BF272"/>
  <c r="BK272"/>
  <c r="J272"/>
  <c r="BE272"/>
  <c r="BI271"/>
  <c r="BH271"/>
  <c r="BG271"/>
  <c r="BF271"/>
  <c r="BK271"/>
  <c r="J271"/>
  <c r="BE271"/>
  <c r="BI270"/>
  <c r="BH270"/>
  <c r="BG270"/>
  <c r="BF270"/>
  <c r="BK270"/>
  <c r="J270"/>
  <c r="BE270"/>
  <c r="BI269"/>
  <c r="BH269"/>
  <c r="BG269"/>
  <c r="BF269"/>
  <c r="BK269"/>
  <c r="J269"/>
  <c r="BE269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4"/>
  <c r="BH244"/>
  <c r="BG244"/>
  <c r="BF244"/>
  <c r="T244"/>
  <c r="T243"/>
  <c r="R244"/>
  <c r="R243"/>
  <c r="P244"/>
  <c r="P243"/>
  <c r="BI239"/>
  <c r="BH239"/>
  <c r="BG239"/>
  <c r="BF239"/>
  <c r="T239"/>
  <c r="R239"/>
  <c r="P239"/>
  <c r="BI237"/>
  <c r="BH237"/>
  <c r="BG237"/>
  <c r="BF237"/>
  <c r="T237"/>
  <c r="R237"/>
  <c r="P237"/>
  <c r="BI231"/>
  <c r="BH231"/>
  <c r="BG231"/>
  <c r="BF231"/>
  <c r="T231"/>
  <c r="T230"/>
  <c r="R231"/>
  <c r="R230"/>
  <c r="P231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F130"/>
  <c r="E128"/>
  <c r="BI115"/>
  <c r="BH115"/>
  <c r="BG115"/>
  <c r="BF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F89"/>
  <c r="E87"/>
  <c r="J24"/>
  <c r="E24"/>
  <c r="J92"/>
  <c r="J23"/>
  <c r="J21"/>
  <c r="E21"/>
  <c r="J132"/>
  <c r="J20"/>
  <c r="J18"/>
  <c r="E18"/>
  <c r="F133"/>
  <c r="J17"/>
  <c r="J15"/>
  <c r="E15"/>
  <c r="F132"/>
  <c r="J14"/>
  <c r="J12"/>
  <c r="J89"/>
  <c r="E7"/>
  <c r="E126"/>
  <c i="1" r="L90"/>
  <c r="AM90"/>
  <c r="AM89"/>
  <c r="L89"/>
  <c r="AM87"/>
  <c r="L87"/>
  <c r="L85"/>
  <c r="L84"/>
  <c i="2" r="BK264"/>
  <c r="BK262"/>
  <c r="J260"/>
  <c r="BK256"/>
  <c r="BK253"/>
  <c r="J250"/>
  <c r="BK244"/>
  <c r="J239"/>
  <c r="BK231"/>
  <c r="J219"/>
  <c r="BK210"/>
  <c r="BK193"/>
  <c r="BK184"/>
  <c r="BK158"/>
  <c i="1" r="AS94"/>
  <c i="2" r="J188"/>
  <c r="J156"/>
  <c r="J147"/>
  <c r="BK217"/>
  <c r="BK198"/>
  <c r="J163"/>
  <c r="J155"/>
  <c r="J139"/>
  <c r="BK167"/>
  <c r="J142"/>
  <c i="3" r="J187"/>
  <c r="J170"/>
  <c r="BK140"/>
  <c r="J211"/>
  <c r="BK205"/>
  <c r="J194"/>
  <c r="J174"/>
  <c r="J167"/>
  <c r="BK159"/>
  <c r="BK150"/>
  <c r="BK207"/>
  <c r="BK202"/>
  <c r="J197"/>
  <c r="BK183"/>
  <c r="J157"/>
  <c r="BK147"/>
  <c r="J215"/>
  <c r="J198"/>
  <c r="J183"/>
  <c r="J166"/>
  <c i="2" r="J266"/>
  <c r="J262"/>
  <c r="BK258"/>
  <c r="J256"/>
  <c r="BK250"/>
  <c r="J248"/>
  <c r="BK239"/>
  <c r="J237"/>
  <c r="BK226"/>
  <c r="J217"/>
  <c r="BK208"/>
  <c r="J198"/>
  <c r="J167"/>
  <c r="J149"/>
  <c r="J231"/>
  <c r="J226"/>
  <c r="J214"/>
  <c r="J193"/>
  <c r="J174"/>
  <c r="BK155"/>
  <c r="J144"/>
  <c r="J210"/>
  <c r="J184"/>
  <c r="J158"/>
  <c r="BK149"/>
  <c r="BK178"/>
  <c r="BK153"/>
  <c i="3" r="BK215"/>
  <c r="J213"/>
  <c r="BK208"/>
  <c r="BK197"/>
  <c r="BK193"/>
  <c r="BK189"/>
  <c r="BK174"/>
  <c r="BK144"/>
  <c r="J208"/>
  <c r="J202"/>
  <c r="BK187"/>
  <c r="J177"/>
  <c r="BK170"/>
  <c r="BK161"/>
  <c r="BK153"/>
  <c r="BK211"/>
  <c r="J205"/>
  <c r="BK198"/>
  <c r="J185"/>
  <c r="BK177"/>
  <c r="J150"/>
  <c r="J140"/>
  <c r="BK194"/>
  <c r="BK172"/>
  <c r="J159"/>
  <c i="2" r="BK266"/>
  <c r="J264"/>
  <c r="BK260"/>
  <c r="J258"/>
  <c r="J253"/>
  <c r="BK248"/>
  <c r="J244"/>
  <c r="BK237"/>
  <c r="J228"/>
  <c r="J224"/>
  <c r="BK214"/>
  <c r="J203"/>
  <c r="BK188"/>
  <c r="BK163"/>
  <c r="BK144"/>
  <c r="BK228"/>
  <c r="BK224"/>
  <c r="J208"/>
  <c r="J178"/>
  <c r="BK170"/>
  <c r="J153"/>
  <c r="BK219"/>
  <c r="BK203"/>
  <c r="BK174"/>
  <c r="BK156"/>
  <c r="BK142"/>
  <c r="J170"/>
  <c r="BK147"/>
  <c r="BK139"/>
  <c i="3" r="BK185"/>
  <c r="J161"/>
  <c r="BK213"/>
  <c r="J207"/>
  <c r="J200"/>
  <c r="BK181"/>
  <c r="J172"/>
  <c r="BK166"/>
  <c r="BK157"/>
  <c r="J147"/>
  <c r="BK206"/>
  <c r="BK200"/>
  <c r="J181"/>
  <c r="J153"/>
  <c r="J144"/>
  <c r="J206"/>
  <c r="J193"/>
  <c r="J189"/>
  <c r="BK167"/>
  <c i="2" l="1" r="R138"/>
  <c r="BK183"/>
  <c r="J183"/>
  <c r="J100"/>
  <c r="R183"/>
  <c r="BK236"/>
  <c r="J236"/>
  <c r="J102"/>
  <c r="R236"/>
  <c r="T247"/>
  <c r="T246"/>
  <c i="3" r="BK158"/>
  <c r="J158"/>
  <c r="J100"/>
  <c r="R158"/>
  <c r="R196"/>
  <c i="2" r="BK138"/>
  <c r="J138"/>
  <c r="J98"/>
  <c r="T138"/>
  <c r="P162"/>
  <c r="R162"/>
  <c r="T183"/>
  <c r="P236"/>
  <c r="P247"/>
  <c r="P246"/>
  <c r="BK268"/>
  <c r="J268"/>
  <c r="J106"/>
  <c i="3" r="BK139"/>
  <c r="J139"/>
  <c r="J99"/>
  <c r="T139"/>
  <c r="T138"/>
  <c r="P158"/>
  <c r="R199"/>
  <c i="2" r="P138"/>
  <c r="BK162"/>
  <c r="J162"/>
  <c r="J99"/>
  <c r="T162"/>
  <c r="P183"/>
  <c r="T236"/>
  <c r="BK247"/>
  <c r="BK246"/>
  <c r="J246"/>
  <c r="J104"/>
  <c r="R247"/>
  <c r="R246"/>
  <c i="3" r="P139"/>
  <c r="P138"/>
  <c r="P137"/>
  <c r="R139"/>
  <c r="R138"/>
  <c r="R137"/>
  <c r="T158"/>
  <c r="BK196"/>
  <c r="J196"/>
  <c r="J102"/>
  <c r="P196"/>
  <c r="T196"/>
  <c r="BK199"/>
  <c r="J199"/>
  <c r="J103"/>
  <c r="P199"/>
  <c r="T199"/>
  <c r="BK210"/>
  <c r="J210"/>
  <c r="J105"/>
  <c r="P210"/>
  <c r="P204"/>
  <c r="R210"/>
  <c r="R204"/>
  <c r="T210"/>
  <c r="T204"/>
  <c r="BK216"/>
  <c r="J216"/>
  <c r="J106"/>
  <c i="2" r="BK243"/>
  <c r="J243"/>
  <c r="J103"/>
  <c r="BK230"/>
  <c r="J230"/>
  <c r="J101"/>
  <c i="3" r="BK204"/>
  <c r="J204"/>
  <c r="J104"/>
  <c r="J130"/>
  <c r="J133"/>
  <c r="BE144"/>
  <c r="BE147"/>
  <c r="BE159"/>
  <c r="BE161"/>
  <c r="BE166"/>
  <c r="BE181"/>
  <c r="BE185"/>
  <c r="BE198"/>
  <c r="BE200"/>
  <c r="BE202"/>
  <c r="BE205"/>
  <c r="BE206"/>
  <c r="BE207"/>
  <c r="BE208"/>
  <c r="BE213"/>
  <c i="2" r="J247"/>
  <c r="J105"/>
  <c i="3" r="J91"/>
  <c r="BE150"/>
  <c r="BE153"/>
  <c r="BE167"/>
  <c r="BE170"/>
  <c r="BE172"/>
  <c r="BE183"/>
  <c r="BE187"/>
  <c r="BE193"/>
  <c r="BE211"/>
  <c r="F92"/>
  <c r="E126"/>
  <c r="F132"/>
  <c r="BE140"/>
  <c r="BE189"/>
  <c r="BE197"/>
  <c r="BE157"/>
  <c r="BE174"/>
  <c r="BE177"/>
  <c r="BE194"/>
  <c r="BE215"/>
  <c i="2" r="J91"/>
  <c r="J130"/>
  <c r="J133"/>
  <c r="BE144"/>
  <c r="BE155"/>
  <c r="BE167"/>
  <c r="BE174"/>
  <c r="F91"/>
  <c r="BE184"/>
  <c r="BE188"/>
  <c r="BE214"/>
  <c r="F92"/>
  <c r="BE142"/>
  <c r="BE156"/>
  <c r="BE158"/>
  <c r="BE163"/>
  <c r="BE170"/>
  <c r="BE193"/>
  <c r="BE198"/>
  <c r="BE203"/>
  <c r="BE217"/>
  <c r="BE219"/>
  <c r="BE224"/>
  <c r="BE226"/>
  <c r="BE231"/>
  <c r="E85"/>
  <c r="BE139"/>
  <c r="BE147"/>
  <c r="BE149"/>
  <c r="BE153"/>
  <c r="BE178"/>
  <c r="BE208"/>
  <c r="BE210"/>
  <c r="BE228"/>
  <c r="BE237"/>
  <c r="BE239"/>
  <c r="BE244"/>
  <c r="BE248"/>
  <c r="BE250"/>
  <c r="BE253"/>
  <c r="BE256"/>
  <c r="BE258"/>
  <c r="BE260"/>
  <c r="BE262"/>
  <c r="BE264"/>
  <c r="BE266"/>
  <c i="3" r="J36"/>
  <c i="1" r="AW96"/>
  <c i="3" r="F38"/>
  <c i="1" r="BC96"/>
  <c i="3" r="F39"/>
  <c i="1" r="BD96"/>
  <c i="2" r="J36"/>
  <c i="1" r="AW95"/>
  <c i="3" r="F36"/>
  <c i="1" r="BA96"/>
  <c i="2" r="F36"/>
  <c i="1" r="BA95"/>
  <c r="BA94"/>
  <c r="AW94"/>
  <c r="AK30"/>
  <c i="2" r="F37"/>
  <c i="1" r="BB95"/>
  <c i="2" r="F39"/>
  <c i="1" r="BD95"/>
  <c i="3" r="F37"/>
  <c i="1" r="BB96"/>
  <c i="2" r="F38"/>
  <c i="1" r="BC95"/>
  <c r="BC94"/>
  <c r="AY94"/>
  <c i="3" l="1" r="T195"/>
  <c r="P195"/>
  <c i="2" r="T137"/>
  <c r="T136"/>
  <c r="R137"/>
  <c r="R136"/>
  <c i="3" r="P136"/>
  <c i="1" r="AU96"/>
  <c i="2" r="P137"/>
  <c r="P136"/>
  <c i="1" r="AU95"/>
  <c i="3" r="T137"/>
  <c r="T136"/>
  <c r="R195"/>
  <c r="R136"/>
  <c i="2" r="BK137"/>
  <c r="J137"/>
  <c r="J97"/>
  <c i="3" r="BK138"/>
  <c r="J138"/>
  <c r="J98"/>
  <c r="BK195"/>
  <c r="J195"/>
  <c r="J101"/>
  <c i="1" r="BB94"/>
  <c r="AX94"/>
  <c r="BD94"/>
  <c r="W33"/>
  <c r="W32"/>
  <c r="W30"/>
  <c i="2" l="1" r="BK136"/>
  <c r="J136"/>
  <c r="J96"/>
  <c r="J30"/>
  <c i="3" r="BK137"/>
  <c r="J137"/>
  <c r="J97"/>
  <c i="1" r="AU94"/>
  <c i="2" r="J115"/>
  <c r="BE115"/>
  <c r="J35"/>
  <c i="1" r="AV95"/>
  <c r="AT95"/>
  <c r="W31"/>
  <c i="3" l="1" r="BK136"/>
  <c r="J136"/>
  <c r="J96"/>
  <c r="J30"/>
  <c r="J115"/>
  <c r="BE115"/>
  <c r="F35"/>
  <c i="1" r="AZ96"/>
  <c i="2" r="F35"/>
  <c i="1" r="AZ95"/>
  <c r="AZ94"/>
  <c r="W29"/>
  <c i="2" r="J109"/>
  <c r="J31"/>
  <c r="J32"/>
  <c i="1" r="AG95"/>
  <c r="AN95"/>
  <c i="2" l="1" r="J41"/>
  <c i="3" r="J109"/>
  <c r="J117"/>
  <c i="1" r="AV94"/>
  <c r="AK29"/>
  <c i="2" r="J117"/>
  <c i="3" r="J35"/>
  <c i="1" r="AV96"/>
  <c r="AT96"/>
  <c i="3" l="1" r="J31"/>
  <c i="1" r="AT94"/>
  <c i="3" r="J32"/>
  <c i="1" r="AG96"/>
  <c r="AN96"/>
  <c i="3" l="1" r="J41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<sst xmlns="http://schemas.openxmlformats.org/spreadsheetml/2006/main">
  <si>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</si>
  <si>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</si>
  <si>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</si>
  <si>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</si>
  <si>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</si>
  <si>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{28bf3efa-ad5e-43ea-9b1e-3f3e7fb1e1d5}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</si>
  <si>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</si>
  <si>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</si>
  <si>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</si>
  <si>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</si>
  <si>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</si>
  <si>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</si>
  <si>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</si>
  <si>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</si>
  <si>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</si>
  <si>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</si>
  <si>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</si>
  <si>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Opěrná zeď Sovinec</t>
  </si>
  <si>
    <t>KSO:</t>
  </si>
  <si>
    <t>CC-CZ:</t>
  </si>
  <si>
    <t>Místo:</t>
  </si>
  <si>
    <t xml:space="preserve">Sovinec </t>
  </si>
  <si>
    <t>Datum:</t>
  </si>
  <si>
    <t>15. 1. 2024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</si>
  <si>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</si>
  <si>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</si>
  <si>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</si>
  <si>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</si>
  <si>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</si>
  <si>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</si>
  <si>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</si>
  <si>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</si>
  <si>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</si>
  <si>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</si>
  <si>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</si>
  <si>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</si>
  <si>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</si>
  <si>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</si>
  <si>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</si>
  <si>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</si>
  <si>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</si>
  <si>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</si>
  <si>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</si>
  <si>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</si>
  <si>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</si>
  <si>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</si>
  <si>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</si>
  <si>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</si>
  <si>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</si>
  <si>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</si>
  <si>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</si>
  <si>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</si>
  <si>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</si>
  <si>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</si>
  <si>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</si>
  <si>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</si>
  <si>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</si>
  <si>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</si>
  <si>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</si>
  <si>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</si>
  <si>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</si>
  <si>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</si>
  <si>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</si>
  <si>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</si>
  <si>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</si>
  <si>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</si>
  <si>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</si>
  <si>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</si>
  <si>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</si>
  <si>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</si>
  <si>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</si>
  <si>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</si>
  <si>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</si>
  <si>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</si>
  <si>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</si>
  <si>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</si>
  <si>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</si>
  <si>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</si>
  <si>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</si>
  <si>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</si>
  <si>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Výstavba opěrné zdi</t>
  </si>
  <si>
    <t>STA</t>
  </si>
  <si>
    <t>1</t>
  </si>
  <si>
    <t>{06753606-53e1-4f79-a9e8-ec8cfe1576c9}</t>
  </si>
  <si>
    <t>2</t>
  </si>
  <si>
    <t>Rekonstrukce opěrných zdí</t>
  </si>
  <si>
    <t>{e675fe57-2581-40b7-b033-35e137ddab2c}</t>
  </si>
  <si>
    <t>KRYCÍ LIST SOUPISU PRACÍ</t>
  </si>
  <si>
    <t>Objekt:</t>
  </si>
  <si>
    <t>001 - Výstavba opěrné zdi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</si>
  <si>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</si>
  <si>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</si>
  <si>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</si>
  <si>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</si>
  <si>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</si>
  <si>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</si>
  <si>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</si>
  <si>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</si>
  <si>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</si>
  <si>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</si>
  <si>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</si>
  <si>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</si>
  <si>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</si>
  <si>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</si>
  <si>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</si>
  <si>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VRN3 - Zařízení staveniště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</si>
  <si>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</si>
  <si>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</si>
  <si>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</si>
  <si>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</si>
  <si>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</si>
  <si>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</si>
  <si>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</si>
  <si>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</si>
  <si>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</si>
  <si>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</si>
  <si>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</si>
  <si>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</si>
  <si>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</si>
  <si>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</si>
  <si>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</si>
  <si>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</si>
  <si>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</si>
  <si>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</si>
  <si>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</si>
  <si>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</si>
  <si>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</si>
  <si>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</si>
  <si>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</si>
  <si>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</si>
  <si>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</si>
  <si>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</si>
  <si>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</si>
  <si>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</si>
  <si>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</si>
  <si>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122351101</t>
  </si>
  <si>
    <t>Odkopávky a prokopávky nezapažené v hornině třídy těžitelnosti II skupiny 4 objem do 20 m3 strojně</t>
  </si>
  <si>
    <t>m3</t>
  </si>
  <si>
    <t>4</t>
  </si>
  <si>
    <t>1450055687</t>
  </si>
  <si>
    <t>PP</t>
  </si>
  <si>
    <t>Odkopávky a prokopávky nezapažené strojně v hornině třídy těžitelnosti II skupiny 4 do 20 m3</t>
  </si>
  <si>
    <t>VV</t>
  </si>
  <si>
    <t>22,15</t>
  </si>
  <si>
    <t>162351124</t>
  </si>
  <si>
    <t>Vodorovné přemístění přes 500 do 1000 m výkopku/sypaniny z hornin třídy těžitelnosti II skupiny 4 a 5</t>
  </si>
  <si>
    <t>-506533815</t>
  </si>
  <si>
    <t>Vodorovné přemístění výkopku nebo sypaniny po suchu na obvyklém dopravním prostředku, bez naložení výkopku, avšak se složením bez rozhrnutí z horniny třídy těžitelnosti II skupiny 4 a 5 na vzdálenost přes 500 do 1 000 m</t>
  </si>
  <si>
    <t>3</t>
  </si>
  <si>
    <t>162751139</t>
  </si>
  <si>
    <t>Příplatek k vodorovnému přemístění výkopku/sypaniny z horniny třídy těžitelnosti II skupiny 4 a 5 ZKD 1000 m přes 10000 m</t>
  </si>
  <si>
    <t>-1097940495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</si>
  <si>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</si>
  <si>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22,15*20 'Přepočtené koeficientem množství</t>
  </si>
  <si>
    <t>171111111</t>
  </si>
  <si>
    <t>Hutnění zeminy po vrstvách</t>
  </si>
  <si>
    <t>m2</t>
  </si>
  <si>
    <t>295036023</t>
  </si>
  <si>
    <t>Hutnění zeminy pro spodní stavbu železnic tloušťky vrstvy do 20 cm</t>
  </si>
  <si>
    <t>5</t>
  </si>
  <si>
    <t>171201221</t>
  </si>
  <si>
    <t>Poplatek za uložení na skládce (skládkovné) zeminy a kamení kód odpadu 17 05 04</t>
  </si>
  <si>
    <t>t</t>
  </si>
  <si>
    <t>-1908507833</t>
  </si>
  <si>
    <t>Poplatek za uložení stavebního odpadu na skládce (skládkovné) zeminy a kamení zatříděného do Katalogu odpadů pod kódem 17 05 04</t>
  </si>
  <si>
    <t>22,15*1,80</t>
  </si>
  <si>
    <t>Součet</t>
  </si>
  <si>
    <t>6</t>
  </si>
  <si>
    <t>171251201</t>
  </si>
  <si>
    <t>Uložení sypaniny na skládky nebo meziskládky</t>
  </si>
  <si>
    <t>583794613</t>
  </si>
  <si>
    <t>Uložení sypaniny na skládky nebo meziskládky bez hutnění s upravením uložené sypaniny do předepsaného tvaru</t>
  </si>
  <si>
    <t>7</t>
  </si>
  <si>
    <t>174-1</t>
  </si>
  <si>
    <t>Doprava sypaniny</t>
  </si>
  <si>
    <t>soubor</t>
  </si>
  <si>
    <t>-1798492110</t>
  </si>
  <si>
    <t>8</t>
  </si>
  <si>
    <t>174151101</t>
  </si>
  <si>
    <t>Zásyp jam, šachet rýh nebo kolem objektů sypaninou se zhutněním</t>
  </si>
  <si>
    <t>-740788265</t>
  </si>
  <si>
    <t>Zásyp sypaninou z jakékoliv horniny strojně s uložením výkopku ve vrstvách se zhutněním jam, šachet, rýh nebo kolem objektů v těchto vykopávkách</t>
  </si>
  <si>
    <t>9</t>
  </si>
  <si>
    <t>181951114</t>
  </si>
  <si>
    <t>Úprava pláně v hornině třídy těžitelnosti II skupiny 4 a 5 se zhutněním strojně</t>
  </si>
  <si>
    <t>2108149393</t>
  </si>
  <si>
    <t>Úprava pláně vyrovnáním výškových rozdílů strojně v hornině třídy těžitelnosti II, skupiny 4 a 5 se zhutněním</t>
  </si>
  <si>
    <t>12,0*1,0</t>
  </si>
  <si>
    <t>Zakládání</t>
  </si>
  <si>
    <t>10</t>
  </si>
  <si>
    <t>211971121</t>
  </si>
  <si>
    <t>Zřízení opláštění geotextilií v rýze nebo zářezu sklonu přes 1:2 š do 2,5 m</t>
  </si>
  <si>
    <t>671120824</t>
  </si>
  <si>
    <t xml:space="preserve">Zřízení opláštění výplně z geotextilie odvodňovacích žeber nebo trativodů  v rýze nebo zářezu se stěnami svislými nebo šikmými o sklonu přes 1:2 při rozvinuté šířce opláštění do 2,5 m</t>
  </si>
  <si>
    <t>12*1</t>
  </si>
  <si>
    <t>11</t>
  </si>
  <si>
    <t>M</t>
  </si>
  <si>
    <t>69311080</t>
  </si>
  <si>
    <t>geotextilie netkaná separační, ochranná, filtrační, drenážní PES 200g/m2</t>
  </si>
  <si>
    <t>136212796</t>
  </si>
  <si>
    <t>12*1,1 'Přepočtené koeficientem množství</t>
  </si>
  <si>
    <t>12</t>
  </si>
  <si>
    <t>212752104</t>
  </si>
  <si>
    <t xml:space="preserve">Odvodnění základové spáry trativod včetně lože otevřený výkop </t>
  </si>
  <si>
    <t>m</t>
  </si>
  <si>
    <t>442576363</t>
  </si>
  <si>
    <t>Trativody z drenážních trubek pro liniové stavby a komunikace se zřízením štěrkového lože pod trubky a s jejich obsypem v otevřeném výkopu trubka korugovaná sendvičová PE-HD SN 4 celoperforovaná 360° DN 250</t>
  </si>
  <si>
    <t>13</t>
  </si>
  <si>
    <t>279113143</t>
  </si>
  <si>
    <t>Základová zeď tl do 250 mm z tvárnic ztraceného bednění včetně výplně z betonu tř. C 20/25</t>
  </si>
  <si>
    <t>-1391743711</t>
  </si>
  <si>
    <t xml:space="preserve">Základové zdi z tvárnic ztraceného bednění včetně výplně z betonu  bez zvláštních nároků na vliv prostředí třídy C 20/25, tloušťky zdiva přes 200 do 250 mm</t>
  </si>
  <si>
    <t>14</t>
  </si>
  <si>
    <t>279361821</t>
  </si>
  <si>
    <t>Výztuž zdí nosných betonářskou ocelí 10 505</t>
  </si>
  <si>
    <t>-431016898</t>
  </si>
  <si>
    <t xml:space="preserve">Výztuž základových zdí nosných  svislých nebo odkloněných od svislice, rovinných nebo oblých, deskových nebo žebrových, včetně výztuže jejich žeber z betonářské oceli 10 505 (R) nebo BSt 500</t>
  </si>
  <si>
    <t>ztratné 10%</t>
  </si>
  <si>
    <t>0,5</t>
  </si>
  <si>
    <t>Svislé a kompletní konstrukce</t>
  </si>
  <si>
    <t>311321511</t>
  </si>
  <si>
    <t>Nosná zeď ze ŽB tř. C 20/25 bez výztuže</t>
  </si>
  <si>
    <t>973124348</t>
  </si>
  <si>
    <t>Nadzákladové zdi z betonu železového (bez výztuže) nosné bez zvláštních nároků na vliv prostředí tř. C 20/25</t>
  </si>
  <si>
    <t>4,8</t>
  </si>
  <si>
    <t>16</t>
  </si>
  <si>
    <t>311351121</t>
  </si>
  <si>
    <t>Zřízení oboustranného bednění nosných nadzákladových zdí</t>
  </si>
  <si>
    <t>-1238378018</t>
  </si>
  <si>
    <t>Bednění nadzákladových zdí nosných rovné oboustranné za každou stranu zřízení</t>
  </si>
  <si>
    <t>1,2*11*2</t>
  </si>
  <si>
    <t>0,2*1,2*2</t>
  </si>
  <si>
    <t>17</t>
  </si>
  <si>
    <t>53390112</t>
  </si>
  <si>
    <t xml:space="preserve">překližka stavební </t>
  </si>
  <si>
    <t>32786901</t>
  </si>
  <si>
    <t>překližka stavební dořezová</t>
  </si>
  <si>
    <t>prořez 20%</t>
  </si>
  <si>
    <t>26,88*1,2</t>
  </si>
  <si>
    <t>18</t>
  </si>
  <si>
    <t>311351122</t>
  </si>
  <si>
    <t>Odstranění oboustranného bednění nosných nadzákladových zdí</t>
  </si>
  <si>
    <t>-623140160</t>
  </si>
  <si>
    <t>Bednění nadzákladových zdí nosných rovné oboustranné za každou stranu odstranění</t>
  </si>
  <si>
    <t>19</t>
  </si>
  <si>
    <t>311362021</t>
  </si>
  <si>
    <t>Výztuž nosných zdí svařovanými sítěmi Kari 8/100/100</t>
  </si>
  <si>
    <t>1023550796</t>
  </si>
  <si>
    <t>Výztuž nadzákladových zdí nosných svislých nebo odkloněných od svislice, rovných nebo oblých ze svařovaných sítí z drátů typu KARI</t>
  </si>
  <si>
    <t>ztratné 20%</t>
  </si>
  <si>
    <t>0,4</t>
  </si>
  <si>
    <t>20</t>
  </si>
  <si>
    <t>342291131</t>
  </si>
  <si>
    <t>Ukotvení příček k betonovým konstrukcím plochými nerezovými kotvami</t>
  </si>
  <si>
    <t>kus</t>
  </si>
  <si>
    <t>-1013491883</t>
  </si>
  <si>
    <t xml:space="preserve">Ukotvení příček  plochými kotvami, do konstrukce betonové</t>
  </si>
  <si>
    <t>782131112</t>
  </si>
  <si>
    <t xml:space="preserve">Montáž obkladu stěn z tvrdého kamene do malty </t>
  </si>
  <si>
    <t>921657426</t>
  </si>
  <si>
    <t>Montáž obkladů stěn z tvrdých kamenů kladených do malty z nejvýše dvou rozdílných druhů pravoúhlých desek ve skladbě se pravidelně opakujících tl. přes 25 do 30 mm</t>
  </si>
  <si>
    <t>22</t>
  </si>
  <si>
    <t>58381089</t>
  </si>
  <si>
    <t>haklík štípaný</t>
  </si>
  <si>
    <t>1944037851</t>
  </si>
  <si>
    <t>haklík řezaný</t>
  </si>
  <si>
    <t>23</t>
  </si>
  <si>
    <t>949101111</t>
  </si>
  <si>
    <t>Lešení pomocné pro objekty s lešeňovou podlahou v do 1,9 m zatížení do 150 kg/m2</t>
  </si>
  <si>
    <t>681558561</t>
  </si>
  <si>
    <t xml:space="preserve">Lešení pomocné pracovní pro objekty pozemních staveb  pro zatížení do 150 kg/m2, o výšce lešeňové podlahy do 1,9 m</t>
  </si>
  <si>
    <t>24</t>
  </si>
  <si>
    <t>985671114</t>
  </si>
  <si>
    <t>Ztužující věnce obrubní a příčné ze ŽB tř. C 25/30</t>
  </si>
  <si>
    <t>-565040746</t>
  </si>
  <si>
    <t>Ztužující věnce ze železobetonu obrubní nebo příčné tř. C 25/30</t>
  </si>
  <si>
    <t>0,6</t>
  </si>
  <si>
    <t xml:space="preserve">včetně příplatku za hydrofobní přísadu do betonu </t>
  </si>
  <si>
    <t>25</t>
  </si>
  <si>
    <t>985675111</t>
  </si>
  <si>
    <t>Bednění ztužujících věnců - zřízení</t>
  </si>
  <si>
    <t>1919291535</t>
  </si>
  <si>
    <t>Bednění ztužujících věnců zřízení</t>
  </si>
  <si>
    <t>26</t>
  </si>
  <si>
    <t>985675121</t>
  </si>
  <si>
    <t>Bednění ztužujících věnců - odstranění</t>
  </si>
  <si>
    <t>-1734014638</t>
  </si>
  <si>
    <t>Bednění ztužujících věnců odstranění</t>
  </si>
  <si>
    <t>27</t>
  </si>
  <si>
    <t>985676112</t>
  </si>
  <si>
    <t>Výztuž ztužujících věnců z oceli 10 505</t>
  </si>
  <si>
    <t>1148917744</t>
  </si>
  <si>
    <t>Výztuž ztužujících věnců z oceli 10 505 (R) nebo BSt 500</t>
  </si>
  <si>
    <t>Úpravy povrchů, podlahy a osazování výplní</t>
  </si>
  <si>
    <t>28</t>
  </si>
  <si>
    <t>629135102</t>
  </si>
  <si>
    <t>Vyrovnávací vrstva pod klempířské prvky z MC š přes 150 do 300 mm</t>
  </si>
  <si>
    <t>-1746423348</t>
  </si>
  <si>
    <t xml:space="preserve">Vyrovnávací vrstva z cementové malty pod klempířskými prvky  šířky přes 150 do 300 mm</t>
  </si>
  <si>
    <t xml:space="preserve">vyrovnání plochy pod zákrytovými hlavami </t>
  </si>
  <si>
    <t>Ostatní konstrukce a práce, bourání</t>
  </si>
  <si>
    <t>29</t>
  </si>
  <si>
    <t>961031511</t>
  </si>
  <si>
    <t>Bourání základového zdiva z kamene</t>
  </si>
  <si>
    <t>-1386172768</t>
  </si>
  <si>
    <t>Bourání základového zdiva z tvárnic ztraceného bednění včetně výplně z betonu a výztuže</t>
  </si>
  <si>
    <t>30</t>
  </si>
  <si>
    <t>981513114</t>
  </si>
  <si>
    <t>Demolice konstrukcí objektů z betonu mechanizací</t>
  </si>
  <si>
    <t>1408494185</t>
  </si>
  <si>
    <t xml:space="preserve">Demolice konstrukcí objektů  těžkými mechanizačními prostředky konstrukcí ze železobetonu</t>
  </si>
  <si>
    <t>5,5</t>
  </si>
  <si>
    <t>998</t>
  </si>
  <si>
    <t>Přesun hmot</t>
  </si>
  <si>
    <t>31</t>
  </si>
  <si>
    <t>998011002</t>
  </si>
  <si>
    <t xml:space="preserve">Přesun hmot </t>
  </si>
  <si>
    <t>155917114</t>
  </si>
  <si>
    <t xml:space="preserve">Přesun hmot pro budovy občanské výstavby, bydlení, výrobu a služby  s nosnou svislou konstrukcí zděnou z cihel, tvárnic nebo kamene vodorovná dopravní vzdálenost do 100 m pro budovy výšky přes 6 do 12 m</t>
  </si>
  <si>
    <t>Vedlejší rozpočtové náklady</t>
  </si>
  <si>
    <t>VRN3</t>
  </si>
  <si>
    <t>32</t>
  </si>
  <si>
    <t>020001000</t>
  </si>
  <si>
    <t>Příprava staveniště</t>
  </si>
  <si>
    <t>1024</t>
  </si>
  <si>
    <t>936014716</t>
  </si>
  <si>
    <t>33</t>
  </si>
  <si>
    <t>032002000 - 1</t>
  </si>
  <si>
    <t>Oplocení staveniště</t>
  </si>
  <si>
    <t>den</t>
  </si>
  <si>
    <t>1881497538</t>
  </si>
  <si>
    <t>Vybavení staveniště</t>
  </si>
  <si>
    <t>34</t>
  </si>
  <si>
    <t>032002000 - 2</t>
  </si>
  <si>
    <t>Vybavení staveniště - mobilní TOITOI</t>
  </si>
  <si>
    <t>týden</t>
  </si>
  <si>
    <t>-1300649217</t>
  </si>
  <si>
    <t>35</t>
  </si>
  <si>
    <t>032903000</t>
  </si>
  <si>
    <t>Náklady na provoz a údržbu vybavení staveniště</t>
  </si>
  <si>
    <t>1244722110</t>
  </si>
  <si>
    <t>36</t>
  </si>
  <si>
    <t>033002000</t>
  </si>
  <si>
    <t xml:space="preserve">Elektropřipojení staveniště </t>
  </si>
  <si>
    <t>-135575711</t>
  </si>
  <si>
    <t>Připojení staveniště na inženýrské sítě</t>
  </si>
  <si>
    <t>37</t>
  </si>
  <si>
    <t>039002000</t>
  </si>
  <si>
    <t>Zrušení zařízení staveniště</t>
  </si>
  <si>
    <t>1151063358</t>
  </si>
  <si>
    <t>38</t>
  </si>
  <si>
    <t>040001000</t>
  </si>
  <si>
    <t>Inženýrská činnost</t>
  </si>
  <si>
    <t>-265026912</t>
  </si>
  <si>
    <t>39</t>
  </si>
  <si>
    <t>045002000</t>
  </si>
  <si>
    <t>Kompletační a koordinační činnost</t>
  </si>
  <si>
    <t>-1563702321</t>
  </si>
  <si>
    <t>40</t>
  </si>
  <si>
    <t>065002000</t>
  </si>
  <si>
    <t>Mimostaveništní doprava materiálů</t>
  </si>
  <si>
    <t>-1443859075</t>
  </si>
  <si>
    <t>VP</t>
  </si>
  <si>
    <t xml:space="preserve">  Vícepráce</t>
  </si>
  <si>
    <t>PN</t>
  </si>
  <si>
    <t>002 - Rekonstrukce opěrných zdí</t>
  </si>
  <si>
    <t xml:space="preserve">      62 - Úprava povrchů vnějších</t>
  </si>
  <si>
    <t>PSV - Práce a dodávky PSV</t>
  </si>
  <si>
    <t xml:space="preserve">    767 - Konstrukce zámečnické</t>
  </si>
  <si>
    <t xml:space="preserve">    783 - Dokončovací práce - nátěry</t>
  </si>
  <si>
    <t xml:space="preserve">    VRN9 - Ostatní náklady</t>
  </si>
  <si>
    <t>62</t>
  </si>
  <si>
    <t>Úprava povrchů vnějších</t>
  </si>
  <si>
    <t>622631011</t>
  </si>
  <si>
    <t>Spárování spárovací maltou vnějších pohledových ploch stěn z tvárnic nebo kamene</t>
  </si>
  <si>
    <t>919622470</t>
  </si>
  <si>
    <t xml:space="preserve">Spárování vnějších ploch pohledového zdiva  z tvárnic nebo kamene, spárovací maltou stěn</t>
  </si>
  <si>
    <t>24,75+30,63+12,78+10,08+28,89+11,68</t>
  </si>
  <si>
    <t>629995101</t>
  </si>
  <si>
    <t>Očištění vnějších ploch tlakovou vodou</t>
  </si>
  <si>
    <t>-264923751</t>
  </si>
  <si>
    <t>Očištění vnějších ploch tlakovou vodou omytím</t>
  </si>
  <si>
    <t>143,8</t>
  </si>
  <si>
    <t>R-004</t>
  </si>
  <si>
    <t xml:space="preserve">Ometení zdiva </t>
  </si>
  <si>
    <t>-1495296423</t>
  </si>
  <si>
    <t>R-001</t>
  </si>
  <si>
    <t xml:space="preserve">Doplnění vypadaných kamenů 5% celkové plochy </t>
  </si>
  <si>
    <t>-195485397</t>
  </si>
  <si>
    <t>R-002</t>
  </si>
  <si>
    <t>Vyčištění vývrtů stlačeným vzduchem</t>
  </si>
  <si>
    <t>154359663</t>
  </si>
  <si>
    <t xml:space="preserve">počet vrtů </t>
  </si>
  <si>
    <t>139</t>
  </si>
  <si>
    <t>R-015</t>
  </si>
  <si>
    <t>Dočištění spár příklepovými kladivy z 20%</t>
  </si>
  <si>
    <t>1485016157</t>
  </si>
  <si>
    <t>977151115</t>
  </si>
  <si>
    <t>Jádrové vrty diamantovými korunkami do stavebních materiálů D přes 60 do 70 mm</t>
  </si>
  <si>
    <t>-499144258</t>
  </si>
  <si>
    <t>Jádrové vrty diamantovými korunkami do stavebních materiálů (železobetonu, betonu, cihel, obkladů, dlažeb, kamene) průměru přes 60 do 70 mm</t>
  </si>
  <si>
    <t>-1199491586</t>
  </si>
  <si>
    <t>(16,5+12,5+10,7+6,5)*0,2*0,5</t>
  </si>
  <si>
    <t>R-008</t>
  </si>
  <si>
    <t>Drobný materiál pro zhotovení výztuže</t>
  </si>
  <si>
    <t xml:space="preserve">komplet </t>
  </si>
  <si>
    <t>-164548027</t>
  </si>
  <si>
    <t>R-009</t>
  </si>
  <si>
    <t xml:space="preserve">Trojhranná lišta pro vytvoření sražené hrany při betonáži </t>
  </si>
  <si>
    <t>591579037</t>
  </si>
  <si>
    <t>4*46,2*1,2</t>
  </si>
  <si>
    <t>953961212</t>
  </si>
  <si>
    <t xml:space="preserve">Kotvy chemickou patronou M 10 hl 90 mm do betonu, ŽB nebo kamene s vyvrtáním otvoru a osazením zavitové tyče včetně dodávky </t>
  </si>
  <si>
    <t>139848518</t>
  </si>
  <si>
    <t xml:space="preserve">Kotvy chemické s vyvrtáním otvoru  do betonu, železobetonu nebo tvrdého kamene chemická patrona, velikost M 10, hloubka 90 mm</t>
  </si>
  <si>
    <t>977131117</t>
  </si>
  <si>
    <t>Vrty příklepovými vrtáky D přes 20 do 25 mm do cihelného zdiva nebo prostého betonu</t>
  </si>
  <si>
    <t>1859888448</t>
  </si>
  <si>
    <t>Vrty příklepovými vrtáky do cihelného zdiva nebo prostého betonu průměru přes 20 do 25 mm</t>
  </si>
  <si>
    <t>244978804</t>
  </si>
  <si>
    <t>27,72</t>
  </si>
  <si>
    <t>-625988653</t>
  </si>
  <si>
    <t>965190034</t>
  </si>
  <si>
    <t>941111111</t>
  </si>
  <si>
    <t>Montáž lešení řadového trubkového lehkého s podlahami zatížení do 200 kg/m2 š od 0,6 do 0,9 m v do 10 m</t>
  </si>
  <si>
    <t>-1608777703</t>
  </si>
  <si>
    <t xml:space="preserve">Montáž lešení řadového trubkového lehkého pracovního s podlahami  s provozním zatížením tř. 3 do 200 kg/m2 šířky tř. W06 od 0,6 do 0,9 m, výšky do 10 m</t>
  </si>
  <si>
    <t>941111211</t>
  </si>
  <si>
    <t>Příplatek k lešení řadovému trubkovému lehkému s podlahami š 0,9 m v 10 m za první a ZKD den použití</t>
  </si>
  <si>
    <t>753425057</t>
  </si>
  <si>
    <t xml:space="preserve">Montáž lešení řadového trubkového lehkého pracovního s podlahami  s provozním zatížením tř. 3 do 200 kg/m2 Příplatek za první a každý další den použití lešení k ceně -1111</t>
  </si>
  <si>
    <t>941111811</t>
  </si>
  <si>
    <t>Demontáž lešení řadového trubkového lehkého s podlahami zatížení do 200 kg/m2 š přes 0,6 do 0,9 m v do 10 m</t>
  </si>
  <si>
    <t>-105263218</t>
  </si>
  <si>
    <t xml:space="preserve">Demontáž lešení řadového trubkového lehkého pracovního s podlahami  s provozním zatížením tř. 3 do 200 kg/m2 šířky tř. W06 od 0,6 do 0,9 m, výšky do 10 m</t>
  </si>
  <si>
    <t>938111111</t>
  </si>
  <si>
    <t>Čištění zdiva opěr, pilířů, křídel od mechu a jiné vegetace</t>
  </si>
  <si>
    <t>755547193</t>
  </si>
  <si>
    <t xml:space="preserve">Čištění zdiva opěr, pilířů, křídel  od mechu a jiné vegetace</t>
  </si>
  <si>
    <t>R-003</t>
  </si>
  <si>
    <t>Drenáž pro srážkovou vodu - dodávka a montáž trubek průměru 70mm</t>
  </si>
  <si>
    <t>-676482753</t>
  </si>
  <si>
    <t>R-010</t>
  </si>
  <si>
    <t xml:space="preserve">Demontáž stávajícího zábradlí včetně likvidace </t>
  </si>
  <si>
    <t>-2132294867</t>
  </si>
  <si>
    <t>PSV</t>
  </si>
  <si>
    <t>Práce a dodávky PSV</t>
  </si>
  <si>
    <t>767</t>
  </si>
  <si>
    <t>Konstrukce zámečnické</t>
  </si>
  <si>
    <t>R-006</t>
  </si>
  <si>
    <t>Dodávka zábradlí - zámečnický výrobek</t>
  </si>
  <si>
    <t>1200660724</t>
  </si>
  <si>
    <t>R-007</t>
  </si>
  <si>
    <t>Montáž zábradlí</t>
  </si>
  <si>
    <t>57493644</t>
  </si>
  <si>
    <t>783</t>
  </si>
  <si>
    <t>Dokončovací práce - nátěry</t>
  </si>
  <si>
    <t>783314101</t>
  </si>
  <si>
    <t>Základní jednonásobný syntetický nátěr zámečnických konstrukcí</t>
  </si>
  <si>
    <t>-2147286671</t>
  </si>
  <si>
    <t>Základní nátěr zámečnických konstrukcí jednonásobný syntetický</t>
  </si>
  <si>
    <t>783317101</t>
  </si>
  <si>
    <t>Krycí jednonásobný syntetický standardní nátěr zámečnických konstrukcí</t>
  </si>
  <si>
    <t>655710144</t>
  </si>
  <si>
    <t>Krycí nátěr (email) zámečnických konstrukcí jednonásobný syntetický standardní</t>
  </si>
  <si>
    <t>R-011</t>
  </si>
  <si>
    <t>Zábor veřejného prostranství</t>
  </si>
  <si>
    <t>447528422</t>
  </si>
  <si>
    <t>R-012</t>
  </si>
  <si>
    <t>Úklid staveniště včetně likvidace odpadu</t>
  </si>
  <si>
    <t>971438510</t>
  </si>
  <si>
    <t>R-013</t>
  </si>
  <si>
    <t xml:space="preserve">soubor </t>
  </si>
  <si>
    <t>1123467204</t>
  </si>
  <si>
    <t>R-014</t>
  </si>
  <si>
    <t xml:space="preserve">Mobilní sklad </t>
  </si>
  <si>
    <t>-50242494</t>
  </si>
  <si>
    <t>VRN9</t>
  </si>
  <si>
    <t>119003227</t>
  </si>
  <si>
    <t>Mobilní plotová zábrana vyplněná dráty výšky přes 1,5 do 2,2 m pro zabezpečení zřízení</t>
  </si>
  <si>
    <t>1105739405</t>
  </si>
  <si>
    <t>Pomocné konstrukce při zabezpečení výkopu svislé ocelové mobilní oplocení, výšky přes 1,5 do 2,2 m panely vyplněné dráty zřízení</t>
  </si>
  <si>
    <t>119003228</t>
  </si>
  <si>
    <t>Mobilní plotová zábrana vyplněná dráty výšky přes 1,5 do 2,2 m pro zabezpečení odstranění</t>
  </si>
  <si>
    <t>-2008231993</t>
  </si>
  <si>
    <t>Pomocné konstrukce při zabezpečení výkopu svislé ocelové mobilní oplocení, výšky přes 1,5 do 2,2 m panely vyplněné dráty odstranění</t>
  </si>
  <si>
    <t>R-005</t>
  </si>
  <si>
    <t xml:space="preserve">Ubytování pracovníků + doprava </t>
  </si>
  <si>
    <t>-1902682842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</si>
</sst>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4" fontId="32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4" fillId="4" borderId="0" xfId="0" applyFont="1" applyFill="1" applyAlignment="1" applyProtection="1">
      <alignment horizontal="left"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Opěrná zeď Sovinec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Sovinec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15. 1. 2024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'001 - Výstavba opěrné zdi'!J32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'001 - Výstavba opěrné zdi'!P136</f>
        <v>0</v>
      </c>
      <c r="AV95" s="128">
        <f>'001 - Výstavba opěrné zdi'!J35</f>
        <v>0</v>
      </c>
      <c r="AW95" s="128">
        <f>'001 - Výstavba opěrné zdi'!J36</f>
        <v>0</v>
      </c>
      <c r="AX95" s="128">
        <f>'001 - Výstavba opěrné zdi'!J37</f>
        <v>0</v>
      </c>
      <c r="AY95" s="128">
        <f>'001 - Výstavba opěrné zdi'!J38</f>
        <v>0</v>
      </c>
      <c r="AZ95" s="128">
        <f>'001 - Výstavba opěrné zdi'!F35</f>
        <v>0</v>
      </c>
      <c r="BA95" s="128">
        <f>'001 - Výstavba opěrné zdi'!F36</f>
        <v>0</v>
      </c>
      <c r="BB95" s="128">
        <f>'001 - Výstavba opěrné zdi'!F37</f>
        <v>0</v>
      </c>
      <c r="BC95" s="128">
        <f>'001 - Výstavba opěrné zdi'!F38</f>
        <v>0</v>
      </c>
      <c r="BD95" s="130">
        <f>'001 - Výstavba opěrné zdi'!F39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119" t="s">
        <v>78</v>
      </c>
      <c r="B96" s="120"/>
      <c r="C96" s="121"/>
      <c r="D96" s="122" t="s">
        <v>14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'002 - Rekonstrukce opěrný...'!J32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32">
        <v>0</v>
      </c>
      <c r="AT96" s="133">
        <f>ROUND(SUM(AV96:AW96),2)</f>
        <v>0</v>
      </c>
      <c r="AU96" s="134">
        <f>'002 - Rekonstrukce opěrný...'!P136</f>
        <v>0</v>
      </c>
      <c r="AV96" s="133">
        <f>'002 - Rekonstrukce opěrný...'!J35</f>
        <v>0</v>
      </c>
      <c r="AW96" s="133">
        <f>'002 - Rekonstrukce opěrný...'!J36</f>
        <v>0</v>
      </c>
      <c r="AX96" s="133">
        <f>'002 - Rekonstrukce opěrný...'!J37</f>
        <v>0</v>
      </c>
      <c r="AY96" s="133">
        <f>'002 - Rekonstrukce opěrný...'!J38</f>
        <v>0</v>
      </c>
      <c r="AZ96" s="133">
        <f>'002 - Rekonstrukce opěrný...'!F35</f>
        <v>0</v>
      </c>
      <c r="BA96" s="133">
        <f>'002 - Rekonstrukce opěrný...'!F36</f>
        <v>0</v>
      </c>
      <c r="BB96" s="133">
        <f>'002 - Rekonstrukce opěrný...'!F37</f>
        <v>0</v>
      </c>
      <c r="BC96" s="133">
        <f>'002 - Rekonstrukce opěrný...'!F38</f>
        <v>0</v>
      </c>
      <c r="BD96" s="135">
        <f>'002 - Rekonstrukce opěrný...'!F39</f>
        <v>0</v>
      </c>
      <c r="BE96" s="7"/>
      <c r="BT96" s="131" t="s">
        <v>82</v>
      </c>
      <c r="BV96" s="131" t="s">
        <v>76</v>
      </c>
      <c r="BW96" s="131" t="s">
        <v>86</v>
      </c>
      <c r="BX96" s="131" t="s">
        <v>5</v>
      </c>
      <c r="CL96" s="131" t="s">
        <v>1</v>
      </c>
      <c r="CM96" s="131" t="s">
        <v>84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NJwgxttlVej3IpWme6sSW//6O9ITU0t43VL2NF61MxVBrByMzdm+dMtr5PQhUiif6c5K7pWtkRLQY4uOfunhVA==" hashValue="QucjffSg9KGLpOyZNZfmAKXh+SE5t4FIW32ZRB2uq0TsQyR0aoDyd3NNyp08CVrrCFABoLffyZYWPDmBtdlkD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1 - Výstavba opěrné zdi'!C2" display="/"/>
    <hyperlink ref="A96" location="'002 - Rekonstrukce opěrný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Opěrná zeď Sovinec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43" t="s">
        <v>90</v>
      </c>
      <c r="E30" s="38"/>
      <c r="F30" s="38"/>
      <c r="G30" s="38"/>
      <c r="H30" s="38"/>
      <c r="I30" s="38"/>
      <c r="J30" s="150">
        <f>J96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51" t="s">
        <v>91</v>
      </c>
      <c r="E31" s="38"/>
      <c r="F31" s="38"/>
      <c r="G31" s="38"/>
      <c r="H31" s="38"/>
      <c r="I31" s="38"/>
      <c r="J31" s="150">
        <f>J109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34</v>
      </c>
      <c r="E32" s="38"/>
      <c r="F32" s="38"/>
      <c r="G32" s="38"/>
      <c r="H32" s="38"/>
      <c r="I32" s="38"/>
      <c r="J32" s="153">
        <f>ROUND(J30 + J31,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9"/>
      <c r="E33" s="149"/>
      <c r="F33" s="149"/>
      <c r="G33" s="149"/>
      <c r="H33" s="149"/>
      <c r="I33" s="149"/>
      <c r="J33" s="149"/>
      <c r="K33" s="14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36</v>
      </c>
      <c r="G34" s="38"/>
      <c r="H34" s="38"/>
      <c r="I34" s="154" t="s">
        <v>35</v>
      </c>
      <c r="J34" s="154" t="s">
        <v>37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38</v>
      </c>
      <c r="E35" s="140" t="s">
        <v>39</v>
      </c>
      <c r="F35" s="156">
        <f>ROUND((ROUND((SUM(BE109:BE116) + SUM(BE136:BE267)),  2) + SUM(BE269:BE278)), 2)</f>
        <v>0</v>
      </c>
      <c r="G35" s="38"/>
      <c r="H35" s="38"/>
      <c r="I35" s="157">
        <v>0.20999999999999999</v>
      </c>
      <c r="J35" s="156">
        <f>ROUND((ROUND(((SUM(BE109:BE116) + SUM(BE136:BE267))*I35),  2) + (SUM(BE269:BE278)*I35)),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0" t="s">
        <v>40</v>
      </c>
      <c r="F36" s="156">
        <f>ROUND((ROUND((SUM(BF109:BF116) + SUM(BF136:BF267)),  2) + SUM(BF269:BF278)), 2)</f>
        <v>0</v>
      </c>
      <c r="G36" s="38"/>
      <c r="H36" s="38"/>
      <c r="I36" s="157">
        <v>0.14999999999999999</v>
      </c>
      <c r="J36" s="156">
        <f>ROUND((ROUND(((SUM(BF109:BF116) + SUM(BF136:BF267))*I36),  2) + (SUM(BF269:BF278)*I36)),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41</v>
      </c>
      <c r="F37" s="156">
        <f>ROUND((ROUND((SUM(BG109:BG116) + SUM(BG136:BG267)),  2) + SUM(BG269:BG278)), 2)</f>
        <v>0</v>
      </c>
      <c r="G37" s="38"/>
      <c r="H37" s="38"/>
      <c r="I37" s="157">
        <v>0.20999999999999999</v>
      </c>
      <c r="J37" s="156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0" t="s">
        <v>42</v>
      </c>
      <c r="F38" s="156">
        <f>ROUND((ROUND((SUM(BH109:BH116) + SUM(BH136:BH267)),  2) + SUM(BH269:BH278)), 2)</f>
        <v>0</v>
      </c>
      <c r="G38" s="38"/>
      <c r="H38" s="38"/>
      <c r="I38" s="157">
        <v>0.14999999999999999</v>
      </c>
      <c r="J38" s="156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0" t="s">
        <v>43</v>
      </c>
      <c r="F39" s="156">
        <f>ROUND((ROUND((SUM(BI109:BI116) + SUM(BI136:BI267)),  2) + SUM(BI269:BI278)), 2)</f>
        <v>0</v>
      </c>
      <c r="G39" s="38"/>
      <c r="H39" s="38"/>
      <c r="I39" s="157">
        <v>0</v>
      </c>
      <c r="J39" s="156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44</v>
      </c>
      <c r="E41" s="160"/>
      <c r="F41" s="160"/>
      <c r="G41" s="161" t="s">
        <v>45</v>
      </c>
      <c r="H41" s="162" t="s">
        <v>46</v>
      </c>
      <c r="I41" s="160"/>
      <c r="J41" s="163">
        <f>SUM(J32:J39)</f>
        <v>0</v>
      </c>
      <c r="K41" s="164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5" t="s">
        <v>47</v>
      </c>
      <c r="E50" s="166"/>
      <c r="F50" s="166"/>
      <c r="G50" s="165" t="s">
        <v>48</v>
      </c>
      <c r="H50" s="166"/>
      <c r="I50" s="166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7" t="s">
        <v>49</v>
      </c>
      <c r="E61" s="168"/>
      <c r="F61" s="169" t="s">
        <v>50</v>
      </c>
      <c r="G61" s="167" t="s">
        <v>49</v>
      </c>
      <c r="H61" s="168"/>
      <c r="I61" s="168"/>
      <c r="J61" s="170" t="s">
        <v>50</v>
      </c>
      <c r="K61" s="168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51</v>
      </c>
      <c r="E65" s="171"/>
      <c r="F65" s="171"/>
      <c r="G65" s="165" t="s">
        <v>52</v>
      </c>
      <c r="H65" s="171"/>
      <c r="I65" s="171"/>
      <c r="J65" s="171"/>
      <c r="K65" s="17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7" t="s">
        <v>49</v>
      </c>
      <c r="E76" s="168"/>
      <c r="F76" s="169" t="s">
        <v>50</v>
      </c>
      <c r="G76" s="167" t="s">
        <v>49</v>
      </c>
      <c r="H76" s="168"/>
      <c r="I76" s="168"/>
      <c r="J76" s="170" t="s">
        <v>50</v>
      </c>
      <c r="K76" s="168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6" t="str">
        <f>E7</f>
        <v>Opěrná zeď Sovinec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001 - Výstavba opěrné zdi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Sovinec </v>
      </c>
      <c r="G89" s="40"/>
      <c r="H89" s="40"/>
      <c r="I89" s="32" t="s">
        <v>22</v>
      </c>
      <c r="J89" s="79" t="str">
        <f>IF(J12="","",J12)</f>
        <v>15. 1. 2024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7" t="s">
        <v>93</v>
      </c>
      <c r="D94" s="178"/>
      <c r="E94" s="178"/>
      <c r="F94" s="178"/>
      <c r="G94" s="178"/>
      <c r="H94" s="178"/>
      <c r="I94" s="178"/>
      <c r="J94" s="179" t="s">
        <v>94</v>
      </c>
      <c r="K94" s="17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0" t="s">
        <v>95</v>
      </c>
      <c r="D96" s="40"/>
      <c r="E96" s="40"/>
      <c r="F96" s="40"/>
      <c r="G96" s="40"/>
      <c r="H96" s="40"/>
      <c r="I96" s="40"/>
      <c r="J96" s="110">
        <f>J136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81"/>
      <c r="C97" s="182"/>
      <c r="D97" s="183" t="s">
        <v>97</v>
      </c>
      <c r="E97" s="184"/>
      <c r="F97" s="184"/>
      <c r="G97" s="184"/>
      <c r="H97" s="184"/>
      <c r="I97" s="184"/>
      <c r="J97" s="185">
        <f>J137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98</v>
      </c>
      <c r="E98" s="190"/>
      <c r="F98" s="190"/>
      <c r="G98" s="190"/>
      <c r="H98" s="190"/>
      <c r="I98" s="190"/>
      <c r="J98" s="191">
        <f>J138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99</v>
      </c>
      <c r="E99" s="190"/>
      <c r="F99" s="190"/>
      <c r="G99" s="190"/>
      <c r="H99" s="190"/>
      <c r="I99" s="190"/>
      <c r="J99" s="191">
        <f>J162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100</v>
      </c>
      <c r="E100" s="190"/>
      <c r="F100" s="190"/>
      <c r="G100" s="190"/>
      <c r="H100" s="190"/>
      <c r="I100" s="190"/>
      <c r="J100" s="191">
        <f>J183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101</v>
      </c>
      <c r="E101" s="190"/>
      <c r="F101" s="190"/>
      <c r="G101" s="190"/>
      <c r="H101" s="190"/>
      <c r="I101" s="190"/>
      <c r="J101" s="191">
        <f>J230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102</v>
      </c>
      <c r="E102" s="190"/>
      <c r="F102" s="190"/>
      <c r="G102" s="190"/>
      <c r="H102" s="190"/>
      <c r="I102" s="190"/>
      <c r="J102" s="191">
        <f>J236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103</v>
      </c>
      <c r="E103" s="190"/>
      <c r="F103" s="190"/>
      <c r="G103" s="190"/>
      <c r="H103" s="190"/>
      <c r="I103" s="190"/>
      <c r="J103" s="191">
        <f>J243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1"/>
      <c r="C104" s="182"/>
      <c r="D104" s="183" t="s">
        <v>104</v>
      </c>
      <c r="E104" s="184"/>
      <c r="F104" s="184"/>
      <c r="G104" s="184"/>
      <c r="H104" s="184"/>
      <c r="I104" s="184"/>
      <c r="J104" s="185">
        <f>J246</f>
        <v>0</v>
      </c>
      <c r="K104" s="182"/>
      <c r="L104" s="18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7"/>
      <c r="C105" s="188"/>
      <c r="D105" s="189" t="s">
        <v>105</v>
      </c>
      <c r="E105" s="190"/>
      <c r="F105" s="190"/>
      <c r="G105" s="190"/>
      <c r="H105" s="190"/>
      <c r="I105" s="190"/>
      <c r="J105" s="191">
        <f>J247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1.84" customHeight="1">
      <c r="A106" s="9"/>
      <c r="B106" s="181"/>
      <c r="C106" s="182"/>
      <c r="D106" s="193" t="s">
        <v>106</v>
      </c>
      <c r="E106" s="182"/>
      <c r="F106" s="182"/>
      <c r="G106" s="182"/>
      <c r="H106" s="182"/>
      <c r="I106" s="182"/>
      <c r="J106" s="194">
        <f>J268</f>
        <v>0</v>
      </c>
      <c r="K106" s="182"/>
      <c r="L106" s="18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9.28" customHeight="1">
      <c r="A109" s="38"/>
      <c r="B109" s="39"/>
      <c r="C109" s="180" t="s">
        <v>107</v>
      </c>
      <c r="D109" s="40"/>
      <c r="E109" s="40"/>
      <c r="F109" s="40"/>
      <c r="G109" s="40"/>
      <c r="H109" s="40"/>
      <c r="I109" s="40"/>
      <c r="J109" s="195">
        <f>ROUND(J110 + J111 + J112 + J113 + J114 + J115,2)</f>
        <v>0</v>
      </c>
      <c r="K109" s="40"/>
      <c r="L109" s="63"/>
      <c r="N109" s="196" t="s">
        <v>38</v>
      </c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8" customHeight="1">
      <c r="A110" s="38"/>
      <c r="B110" s="39"/>
      <c r="C110" s="40"/>
      <c r="D110" s="197" t="s">
        <v>108</v>
      </c>
      <c r="E110" s="198"/>
      <c r="F110" s="198"/>
      <c r="G110" s="40"/>
      <c r="H110" s="40"/>
      <c r="I110" s="40"/>
      <c r="J110" s="199">
        <v>0</v>
      </c>
      <c r="K110" s="40"/>
      <c r="L110" s="200"/>
      <c r="M110" s="201"/>
      <c r="N110" s="202" t="s">
        <v>39</v>
      </c>
      <c r="O110" s="201"/>
      <c r="P110" s="201"/>
      <c r="Q110" s="201"/>
      <c r="R110" s="201"/>
      <c r="S110" s="203"/>
      <c r="T110" s="203"/>
      <c r="U110" s="203"/>
      <c r="V110" s="203"/>
      <c r="W110" s="203"/>
      <c r="X110" s="203"/>
      <c r="Y110" s="203"/>
      <c r="Z110" s="203"/>
      <c r="AA110" s="203"/>
      <c r="AB110" s="203"/>
      <c r="AC110" s="203"/>
      <c r="AD110" s="203"/>
      <c r="AE110" s="203"/>
      <c r="AF110" s="201"/>
      <c r="AG110" s="201"/>
      <c r="AH110" s="201"/>
      <c r="AI110" s="201"/>
      <c r="AJ110" s="201"/>
      <c r="AK110" s="201"/>
      <c r="AL110" s="201"/>
      <c r="AM110" s="201"/>
      <c r="AN110" s="201"/>
      <c r="AO110" s="201"/>
      <c r="AP110" s="201"/>
      <c r="AQ110" s="201"/>
      <c r="AR110" s="201"/>
      <c r="AS110" s="201"/>
      <c r="AT110" s="201"/>
      <c r="AU110" s="201"/>
      <c r="AV110" s="201"/>
      <c r="AW110" s="201"/>
      <c r="AX110" s="201"/>
      <c r="AY110" s="204" t="s">
        <v>109</v>
      </c>
      <c r="AZ110" s="201"/>
      <c r="BA110" s="201"/>
      <c r="BB110" s="201"/>
      <c r="BC110" s="201"/>
      <c r="BD110" s="201"/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204" t="s">
        <v>82</v>
      </c>
      <c r="BK110" s="201"/>
      <c r="BL110" s="201"/>
      <c r="BM110" s="201"/>
    </row>
    <row r="111" s="2" customFormat="1" ht="18" customHeight="1">
      <c r="A111" s="38"/>
      <c r="B111" s="39"/>
      <c r="C111" s="40"/>
      <c r="D111" s="197" t="s">
        <v>110</v>
      </c>
      <c r="E111" s="198"/>
      <c r="F111" s="198"/>
      <c r="G111" s="40"/>
      <c r="H111" s="40"/>
      <c r="I111" s="40"/>
      <c r="J111" s="199">
        <v>0</v>
      </c>
      <c r="K111" s="40"/>
      <c r="L111" s="200"/>
      <c r="M111" s="201"/>
      <c r="N111" s="202" t="s">
        <v>39</v>
      </c>
      <c r="O111" s="201"/>
      <c r="P111" s="201"/>
      <c r="Q111" s="201"/>
      <c r="R111" s="201"/>
      <c r="S111" s="203"/>
      <c r="T111" s="203"/>
      <c r="U111" s="203"/>
      <c r="V111" s="203"/>
      <c r="W111" s="203"/>
      <c r="X111" s="203"/>
      <c r="Y111" s="203"/>
      <c r="Z111" s="203"/>
      <c r="AA111" s="203"/>
      <c r="AB111" s="203"/>
      <c r="AC111" s="203"/>
      <c r="AD111" s="203"/>
      <c r="AE111" s="203"/>
      <c r="AF111" s="201"/>
      <c r="AG111" s="201"/>
      <c r="AH111" s="201"/>
      <c r="AI111" s="201"/>
      <c r="AJ111" s="201"/>
      <c r="AK111" s="201"/>
      <c r="AL111" s="201"/>
      <c r="AM111" s="201"/>
      <c r="AN111" s="201"/>
      <c r="AO111" s="201"/>
      <c r="AP111" s="201"/>
      <c r="AQ111" s="201"/>
      <c r="AR111" s="201"/>
      <c r="AS111" s="201"/>
      <c r="AT111" s="201"/>
      <c r="AU111" s="201"/>
      <c r="AV111" s="201"/>
      <c r="AW111" s="201"/>
      <c r="AX111" s="201"/>
      <c r="AY111" s="204" t="s">
        <v>109</v>
      </c>
      <c r="AZ111" s="201"/>
      <c r="BA111" s="201"/>
      <c r="BB111" s="201"/>
      <c r="BC111" s="201"/>
      <c r="BD111" s="201"/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204" t="s">
        <v>82</v>
      </c>
      <c r="BK111" s="201"/>
      <c r="BL111" s="201"/>
      <c r="BM111" s="201"/>
    </row>
    <row r="112" s="2" customFormat="1" ht="18" customHeight="1">
      <c r="A112" s="38"/>
      <c r="B112" s="39"/>
      <c r="C112" s="40"/>
      <c r="D112" s="197" t="s">
        <v>111</v>
      </c>
      <c r="E112" s="198"/>
      <c r="F112" s="198"/>
      <c r="G112" s="40"/>
      <c r="H112" s="40"/>
      <c r="I112" s="40"/>
      <c r="J112" s="199">
        <v>0</v>
      </c>
      <c r="K112" s="40"/>
      <c r="L112" s="200"/>
      <c r="M112" s="201"/>
      <c r="N112" s="202" t="s">
        <v>39</v>
      </c>
      <c r="O112" s="201"/>
      <c r="P112" s="201"/>
      <c r="Q112" s="201"/>
      <c r="R112" s="201"/>
      <c r="S112" s="203"/>
      <c r="T112" s="203"/>
      <c r="U112" s="203"/>
      <c r="V112" s="203"/>
      <c r="W112" s="203"/>
      <c r="X112" s="203"/>
      <c r="Y112" s="203"/>
      <c r="Z112" s="203"/>
      <c r="AA112" s="203"/>
      <c r="AB112" s="203"/>
      <c r="AC112" s="203"/>
      <c r="AD112" s="203"/>
      <c r="AE112" s="203"/>
      <c r="AF112" s="201"/>
      <c r="AG112" s="201"/>
      <c r="AH112" s="201"/>
      <c r="AI112" s="201"/>
      <c r="AJ112" s="201"/>
      <c r="AK112" s="201"/>
      <c r="AL112" s="201"/>
      <c r="AM112" s="201"/>
      <c r="AN112" s="201"/>
      <c r="AO112" s="201"/>
      <c r="AP112" s="201"/>
      <c r="AQ112" s="201"/>
      <c r="AR112" s="201"/>
      <c r="AS112" s="201"/>
      <c r="AT112" s="201"/>
      <c r="AU112" s="201"/>
      <c r="AV112" s="201"/>
      <c r="AW112" s="201"/>
      <c r="AX112" s="201"/>
      <c r="AY112" s="204" t="s">
        <v>109</v>
      </c>
      <c r="AZ112" s="201"/>
      <c r="BA112" s="201"/>
      <c r="BB112" s="201"/>
      <c r="BC112" s="201"/>
      <c r="BD112" s="201"/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204" t="s">
        <v>82</v>
      </c>
      <c r="BK112" s="201"/>
      <c r="BL112" s="201"/>
      <c r="BM112" s="201"/>
    </row>
    <row r="113" s="2" customFormat="1" ht="18" customHeight="1">
      <c r="A113" s="38"/>
      <c r="B113" s="39"/>
      <c r="C113" s="40"/>
      <c r="D113" s="197" t="s">
        <v>112</v>
      </c>
      <c r="E113" s="198"/>
      <c r="F113" s="198"/>
      <c r="G113" s="40"/>
      <c r="H113" s="40"/>
      <c r="I113" s="40"/>
      <c r="J113" s="199">
        <v>0</v>
      </c>
      <c r="K113" s="40"/>
      <c r="L113" s="200"/>
      <c r="M113" s="201"/>
      <c r="N113" s="202" t="s">
        <v>39</v>
      </c>
      <c r="O113" s="201"/>
      <c r="P113" s="201"/>
      <c r="Q113" s="201"/>
      <c r="R113" s="201"/>
      <c r="S113" s="203"/>
      <c r="T113" s="203"/>
      <c r="U113" s="203"/>
      <c r="V113" s="203"/>
      <c r="W113" s="203"/>
      <c r="X113" s="203"/>
      <c r="Y113" s="203"/>
      <c r="Z113" s="203"/>
      <c r="AA113" s="203"/>
      <c r="AB113" s="203"/>
      <c r="AC113" s="203"/>
      <c r="AD113" s="203"/>
      <c r="AE113" s="203"/>
      <c r="AF113" s="201"/>
      <c r="AG113" s="201"/>
      <c r="AH113" s="201"/>
      <c r="AI113" s="201"/>
      <c r="AJ113" s="201"/>
      <c r="AK113" s="201"/>
      <c r="AL113" s="201"/>
      <c r="AM113" s="201"/>
      <c r="AN113" s="201"/>
      <c r="AO113" s="201"/>
      <c r="AP113" s="201"/>
      <c r="AQ113" s="201"/>
      <c r="AR113" s="201"/>
      <c r="AS113" s="201"/>
      <c r="AT113" s="201"/>
      <c r="AU113" s="201"/>
      <c r="AV113" s="201"/>
      <c r="AW113" s="201"/>
      <c r="AX113" s="201"/>
      <c r="AY113" s="204" t="s">
        <v>109</v>
      </c>
      <c r="AZ113" s="201"/>
      <c r="BA113" s="201"/>
      <c r="BB113" s="201"/>
      <c r="BC113" s="201"/>
      <c r="BD113" s="201"/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204" t="s">
        <v>82</v>
      </c>
      <c r="BK113" s="201"/>
      <c r="BL113" s="201"/>
      <c r="BM113" s="201"/>
    </row>
    <row r="114" s="2" customFormat="1" ht="18" customHeight="1">
      <c r="A114" s="38"/>
      <c r="B114" s="39"/>
      <c r="C114" s="40"/>
      <c r="D114" s="197" t="s">
        <v>113</v>
      </c>
      <c r="E114" s="198"/>
      <c r="F114" s="198"/>
      <c r="G114" s="40"/>
      <c r="H114" s="40"/>
      <c r="I114" s="40"/>
      <c r="J114" s="199">
        <v>0</v>
      </c>
      <c r="K114" s="40"/>
      <c r="L114" s="200"/>
      <c r="M114" s="201"/>
      <c r="N114" s="202" t="s">
        <v>39</v>
      </c>
      <c r="O114" s="201"/>
      <c r="P114" s="201"/>
      <c r="Q114" s="201"/>
      <c r="R114" s="201"/>
      <c r="S114" s="203"/>
      <c r="T114" s="203"/>
      <c r="U114" s="203"/>
      <c r="V114" s="203"/>
      <c r="W114" s="203"/>
      <c r="X114" s="203"/>
      <c r="Y114" s="203"/>
      <c r="Z114" s="203"/>
      <c r="AA114" s="203"/>
      <c r="AB114" s="203"/>
      <c r="AC114" s="203"/>
      <c r="AD114" s="203"/>
      <c r="AE114" s="203"/>
      <c r="AF114" s="201"/>
      <c r="AG114" s="201"/>
      <c r="AH114" s="201"/>
      <c r="AI114" s="201"/>
      <c r="AJ114" s="201"/>
      <c r="AK114" s="201"/>
      <c r="AL114" s="201"/>
      <c r="AM114" s="201"/>
      <c r="AN114" s="201"/>
      <c r="AO114" s="201"/>
      <c r="AP114" s="201"/>
      <c r="AQ114" s="201"/>
      <c r="AR114" s="201"/>
      <c r="AS114" s="201"/>
      <c r="AT114" s="201"/>
      <c r="AU114" s="201"/>
      <c r="AV114" s="201"/>
      <c r="AW114" s="201"/>
      <c r="AX114" s="201"/>
      <c r="AY114" s="204" t="s">
        <v>109</v>
      </c>
      <c r="AZ114" s="201"/>
      <c r="BA114" s="201"/>
      <c r="BB114" s="201"/>
      <c r="BC114" s="201"/>
      <c r="BD114" s="201"/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204" t="s">
        <v>82</v>
      </c>
      <c r="BK114" s="201"/>
      <c r="BL114" s="201"/>
      <c r="BM114" s="201"/>
    </row>
    <row r="115" s="2" customFormat="1" ht="18" customHeight="1">
      <c r="A115" s="38"/>
      <c r="B115" s="39"/>
      <c r="C115" s="40"/>
      <c r="D115" s="198" t="s">
        <v>114</v>
      </c>
      <c r="E115" s="40"/>
      <c r="F115" s="40"/>
      <c r="G115" s="40"/>
      <c r="H115" s="40"/>
      <c r="I115" s="40"/>
      <c r="J115" s="199">
        <f>ROUND(J30*T115,2)</f>
        <v>0</v>
      </c>
      <c r="K115" s="40"/>
      <c r="L115" s="200"/>
      <c r="M115" s="201"/>
      <c r="N115" s="202" t="s">
        <v>39</v>
      </c>
      <c r="O115" s="201"/>
      <c r="P115" s="201"/>
      <c r="Q115" s="201"/>
      <c r="R115" s="201"/>
      <c r="S115" s="203"/>
      <c r="T115" s="203"/>
      <c r="U115" s="203"/>
      <c r="V115" s="203"/>
      <c r="W115" s="203"/>
      <c r="X115" s="203"/>
      <c r="Y115" s="203"/>
      <c r="Z115" s="203"/>
      <c r="AA115" s="203"/>
      <c r="AB115" s="203"/>
      <c r="AC115" s="203"/>
      <c r="AD115" s="203"/>
      <c r="AE115" s="203"/>
      <c r="AF115" s="201"/>
      <c r="AG115" s="201"/>
      <c r="AH115" s="201"/>
      <c r="AI115" s="201"/>
      <c r="AJ115" s="201"/>
      <c r="AK115" s="201"/>
      <c r="AL115" s="201"/>
      <c r="AM115" s="201"/>
      <c r="AN115" s="201"/>
      <c r="AO115" s="201"/>
      <c r="AP115" s="201"/>
      <c r="AQ115" s="201"/>
      <c r="AR115" s="201"/>
      <c r="AS115" s="201"/>
      <c r="AT115" s="201"/>
      <c r="AU115" s="201"/>
      <c r="AV115" s="201"/>
      <c r="AW115" s="201"/>
      <c r="AX115" s="201"/>
      <c r="AY115" s="204" t="s">
        <v>115</v>
      </c>
      <c r="AZ115" s="201"/>
      <c r="BA115" s="201"/>
      <c r="BB115" s="201"/>
      <c r="BC115" s="201"/>
      <c r="BD115" s="201"/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204" t="s">
        <v>82</v>
      </c>
      <c r="BK115" s="201"/>
      <c r="BL115" s="201"/>
      <c r="BM115" s="201"/>
    </row>
    <row r="116" s="2" customForma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9.28" customHeight="1">
      <c r="A117" s="38"/>
      <c r="B117" s="39"/>
      <c r="C117" s="206" t="s">
        <v>116</v>
      </c>
      <c r="D117" s="178"/>
      <c r="E117" s="178"/>
      <c r="F117" s="178"/>
      <c r="G117" s="178"/>
      <c r="H117" s="178"/>
      <c r="I117" s="178"/>
      <c r="J117" s="207">
        <f>ROUND(J96+J109,2)</f>
        <v>0</v>
      </c>
      <c r="K117" s="178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22" s="2" customFormat="1" ht="6.96" customHeight="1">
      <c r="A122" s="38"/>
      <c r="B122" s="68"/>
      <c r="C122" s="69"/>
      <c r="D122" s="69"/>
      <c r="E122" s="69"/>
      <c r="F122" s="69"/>
      <c r="G122" s="69"/>
      <c r="H122" s="69"/>
      <c r="I122" s="69"/>
      <c r="J122" s="69"/>
      <c r="K122" s="69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3" t="s">
        <v>117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16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176" t="str">
        <f>E7</f>
        <v>Opěrná zeď Sovinec</v>
      </c>
      <c r="F126" s="32"/>
      <c r="G126" s="32"/>
      <c r="H126" s="32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88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E9</f>
        <v>001 - Výstavba opěrné zdi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F12</f>
        <v xml:space="preserve">Sovinec </v>
      </c>
      <c r="G130" s="40"/>
      <c r="H130" s="40"/>
      <c r="I130" s="32" t="s">
        <v>22</v>
      </c>
      <c r="J130" s="79" t="str">
        <f>IF(J12="","",J12)</f>
        <v>15. 1. 2024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24</v>
      </c>
      <c r="D132" s="40"/>
      <c r="E132" s="40"/>
      <c r="F132" s="27" t="str">
        <f>E15</f>
        <v xml:space="preserve"> </v>
      </c>
      <c r="G132" s="40"/>
      <c r="H132" s="40"/>
      <c r="I132" s="32" t="s">
        <v>30</v>
      </c>
      <c r="J132" s="36" t="str">
        <f>E21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28</v>
      </c>
      <c r="D133" s="40"/>
      <c r="E133" s="40"/>
      <c r="F133" s="27" t="str">
        <f>IF(E18="","",E18)</f>
        <v>Vyplň údaj</v>
      </c>
      <c r="G133" s="40"/>
      <c r="H133" s="40"/>
      <c r="I133" s="32" t="s">
        <v>32</v>
      </c>
      <c r="J133" s="36" t="str">
        <f>E24</f>
        <v xml:space="preserve"> 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208"/>
      <c r="B135" s="209"/>
      <c r="C135" s="210" t="s">
        <v>118</v>
      </c>
      <c r="D135" s="211" t="s">
        <v>59</v>
      </c>
      <c r="E135" s="211" t="s">
        <v>55</v>
      </c>
      <c r="F135" s="211" t="s">
        <v>56</v>
      </c>
      <c r="G135" s="211" t="s">
        <v>119</v>
      </c>
      <c r="H135" s="211" t="s">
        <v>120</v>
      </c>
      <c r="I135" s="211" t="s">
        <v>121</v>
      </c>
      <c r="J135" s="212" t="s">
        <v>94</v>
      </c>
      <c r="K135" s="213" t="s">
        <v>122</v>
      </c>
      <c r="L135" s="214"/>
      <c r="M135" s="100" t="s">
        <v>1</v>
      </c>
      <c r="N135" s="101" t="s">
        <v>38</v>
      </c>
      <c r="O135" s="101" t="s">
        <v>123</v>
      </c>
      <c r="P135" s="101" t="s">
        <v>124</v>
      </c>
      <c r="Q135" s="101" t="s">
        <v>125</v>
      </c>
      <c r="R135" s="101" t="s">
        <v>126</v>
      </c>
      <c r="S135" s="101" t="s">
        <v>127</v>
      </c>
      <c r="T135" s="102" t="s">
        <v>128</v>
      </c>
      <c r="U135" s="208"/>
      <c r="V135" s="208"/>
      <c r="W135" s="208"/>
      <c r="X135" s="208"/>
      <c r="Y135" s="208"/>
      <c r="Z135" s="208"/>
      <c r="AA135" s="208"/>
      <c r="AB135" s="208"/>
      <c r="AC135" s="208"/>
      <c r="AD135" s="208"/>
      <c r="AE135" s="208"/>
    </row>
    <row r="136" s="2" customFormat="1" ht="22.8" customHeight="1">
      <c r="A136" s="38"/>
      <c r="B136" s="39"/>
      <c r="C136" s="107" t="s">
        <v>129</v>
      </c>
      <c r="D136" s="40"/>
      <c r="E136" s="40"/>
      <c r="F136" s="40"/>
      <c r="G136" s="40"/>
      <c r="H136" s="40"/>
      <c r="I136" s="40"/>
      <c r="J136" s="215">
        <f>BK136</f>
        <v>0</v>
      </c>
      <c r="K136" s="40"/>
      <c r="L136" s="44"/>
      <c r="M136" s="103"/>
      <c r="N136" s="216"/>
      <c r="O136" s="104"/>
      <c r="P136" s="217">
        <f>P137+P246+P268</f>
        <v>0</v>
      </c>
      <c r="Q136" s="104"/>
      <c r="R136" s="217">
        <f>R137+R246+R268</f>
        <v>28.787874800000001</v>
      </c>
      <c r="S136" s="104"/>
      <c r="T136" s="218">
        <f>T137+T246+T268</f>
        <v>17.035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73</v>
      </c>
      <c r="AU136" s="17" t="s">
        <v>96</v>
      </c>
      <c r="BK136" s="219">
        <f>BK137+BK246+BK268</f>
        <v>0</v>
      </c>
    </row>
    <row r="137" s="12" customFormat="1" ht="25.92" customHeight="1">
      <c r="A137" s="12"/>
      <c r="B137" s="220"/>
      <c r="C137" s="221"/>
      <c r="D137" s="222" t="s">
        <v>73</v>
      </c>
      <c r="E137" s="223" t="s">
        <v>130</v>
      </c>
      <c r="F137" s="223" t="s">
        <v>131</v>
      </c>
      <c r="G137" s="221"/>
      <c r="H137" s="221"/>
      <c r="I137" s="224"/>
      <c r="J137" s="194">
        <f>BK137</f>
        <v>0</v>
      </c>
      <c r="K137" s="221"/>
      <c r="L137" s="225"/>
      <c r="M137" s="226"/>
      <c r="N137" s="227"/>
      <c r="O137" s="227"/>
      <c r="P137" s="228">
        <f>P138+P162+P183+P230+P236+P243</f>
        <v>0</v>
      </c>
      <c r="Q137" s="227"/>
      <c r="R137" s="228">
        <f>R138+R162+R183+R230+R236+R243</f>
        <v>28.787874800000001</v>
      </c>
      <c r="S137" s="227"/>
      <c r="T137" s="229">
        <f>T138+T162+T183+T230+T236+T243</f>
        <v>17.035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0" t="s">
        <v>82</v>
      </c>
      <c r="AT137" s="231" t="s">
        <v>73</v>
      </c>
      <c r="AU137" s="231" t="s">
        <v>74</v>
      </c>
      <c r="AY137" s="230" t="s">
        <v>132</v>
      </c>
      <c r="BK137" s="232">
        <f>BK138+BK162+BK183+BK230+BK236+BK243</f>
        <v>0</v>
      </c>
    </row>
    <row r="138" s="12" customFormat="1" ht="22.8" customHeight="1">
      <c r="A138" s="12"/>
      <c r="B138" s="220"/>
      <c r="C138" s="221"/>
      <c r="D138" s="222" t="s">
        <v>73</v>
      </c>
      <c r="E138" s="233" t="s">
        <v>82</v>
      </c>
      <c r="F138" s="233" t="s">
        <v>133</v>
      </c>
      <c r="G138" s="221"/>
      <c r="H138" s="221"/>
      <c r="I138" s="224"/>
      <c r="J138" s="234">
        <f>BK138</f>
        <v>0</v>
      </c>
      <c r="K138" s="221"/>
      <c r="L138" s="225"/>
      <c r="M138" s="226"/>
      <c r="N138" s="227"/>
      <c r="O138" s="227"/>
      <c r="P138" s="228">
        <f>SUM(P139:P161)</f>
        <v>0</v>
      </c>
      <c r="Q138" s="227"/>
      <c r="R138" s="228">
        <f>SUM(R139:R161)</f>
        <v>0</v>
      </c>
      <c r="S138" s="227"/>
      <c r="T138" s="229">
        <f>SUM(T139:T161)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0" t="s">
        <v>82</v>
      </c>
      <c r="AT138" s="231" t="s">
        <v>73</v>
      </c>
      <c r="AU138" s="231" t="s">
        <v>82</v>
      </c>
      <c r="AY138" s="230" t="s">
        <v>132</v>
      </c>
      <c r="BK138" s="232">
        <f>SUM(BK139:BK161)</f>
        <v>0</v>
      </c>
    </row>
    <row r="139" s="2" customFormat="1" ht="33" customHeight="1">
      <c r="A139" s="38"/>
      <c r="B139" s="39"/>
      <c r="C139" s="235" t="s">
        <v>82</v>
      </c>
      <c r="D139" s="235" t="s">
        <v>134</v>
      </c>
      <c r="E139" s="236" t="s">
        <v>135</v>
      </c>
      <c r="F139" s="237" t="s">
        <v>136</v>
      </c>
      <c r="G139" s="238" t="s">
        <v>137</v>
      </c>
      <c r="H139" s="239">
        <v>22.149999999999999</v>
      </c>
      <c r="I139" s="240"/>
      <c r="J139" s="241">
        <f>ROUND(I139*H139,2)</f>
        <v>0</v>
      </c>
      <c r="K139" s="242"/>
      <c r="L139" s="44"/>
      <c r="M139" s="243" t="s">
        <v>1</v>
      </c>
      <c r="N139" s="244" t="s">
        <v>39</v>
      </c>
      <c r="O139" s="91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7" t="s">
        <v>138</v>
      </c>
      <c r="AT139" s="247" t="s">
        <v>134</v>
      </c>
      <c r="AU139" s="247" t="s">
        <v>84</v>
      </c>
      <c r="AY139" s="17" t="s">
        <v>132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7" t="s">
        <v>82</v>
      </c>
      <c r="BK139" s="248">
        <f>ROUND(I139*H139,2)</f>
        <v>0</v>
      </c>
      <c r="BL139" s="17" t="s">
        <v>138</v>
      </c>
      <c r="BM139" s="247" t="s">
        <v>139</v>
      </c>
    </row>
    <row r="140" s="2" customFormat="1">
      <c r="A140" s="38"/>
      <c r="B140" s="39"/>
      <c r="C140" s="40"/>
      <c r="D140" s="249" t="s">
        <v>140</v>
      </c>
      <c r="E140" s="40"/>
      <c r="F140" s="250" t="s">
        <v>141</v>
      </c>
      <c r="G140" s="40"/>
      <c r="H140" s="40"/>
      <c r="I140" s="203"/>
      <c r="J140" s="40"/>
      <c r="K140" s="40"/>
      <c r="L140" s="44"/>
      <c r="M140" s="251"/>
      <c r="N140" s="252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140</v>
      </c>
      <c r="AU140" s="17" t="s">
        <v>84</v>
      </c>
    </row>
    <row r="141" s="13" customFormat="1">
      <c r="A141" s="13"/>
      <c r="B141" s="253"/>
      <c r="C141" s="254"/>
      <c r="D141" s="249" t="s">
        <v>142</v>
      </c>
      <c r="E141" s="255" t="s">
        <v>1</v>
      </c>
      <c r="F141" s="256" t="s">
        <v>143</v>
      </c>
      <c r="G141" s="254"/>
      <c r="H141" s="257">
        <v>22.149999999999999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142</v>
      </c>
      <c r="AU141" s="263" t="s">
        <v>84</v>
      </c>
      <c r="AV141" s="13" t="s">
        <v>84</v>
      </c>
      <c r="AW141" s="13" t="s">
        <v>31</v>
      </c>
      <c r="AX141" s="13" t="s">
        <v>82</v>
      </c>
      <c r="AY141" s="263" t="s">
        <v>132</v>
      </c>
    </row>
    <row r="142" s="2" customFormat="1" ht="37.8" customHeight="1">
      <c r="A142" s="38"/>
      <c r="B142" s="39"/>
      <c r="C142" s="235" t="s">
        <v>84</v>
      </c>
      <c r="D142" s="235" t="s">
        <v>134</v>
      </c>
      <c r="E142" s="236" t="s">
        <v>144</v>
      </c>
      <c r="F142" s="237" t="s">
        <v>145</v>
      </c>
      <c r="G142" s="238" t="s">
        <v>137</v>
      </c>
      <c r="H142" s="239">
        <v>22.149999999999999</v>
      </c>
      <c r="I142" s="240"/>
      <c r="J142" s="241">
        <f>ROUND(I142*H142,2)</f>
        <v>0</v>
      </c>
      <c r="K142" s="242"/>
      <c r="L142" s="44"/>
      <c r="M142" s="243" t="s">
        <v>1</v>
      </c>
      <c r="N142" s="244" t="s">
        <v>39</v>
      </c>
      <c r="O142" s="91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7" t="s">
        <v>138</v>
      </c>
      <c r="AT142" s="247" t="s">
        <v>134</v>
      </c>
      <c r="AU142" s="247" t="s">
        <v>84</v>
      </c>
      <c r="AY142" s="17" t="s">
        <v>132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7" t="s">
        <v>82</v>
      </c>
      <c r="BK142" s="248">
        <f>ROUND(I142*H142,2)</f>
        <v>0</v>
      </c>
      <c r="BL142" s="17" t="s">
        <v>138</v>
      </c>
      <c r="BM142" s="247" t="s">
        <v>146</v>
      </c>
    </row>
    <row r="143" s="2" customFormat="1">
      <c r="A143" s="38"/>
      <c r="B143" s="39"/>
      <c r="C143" s="40"/>
      <c r="D143" s="249" t="s">
        <v>140</v>
      </c>
      <c r="E143" s="40"/>
      <c r="F143" s="250" t="s">
        <v>147</v>
      </c>
      <c r="G143" s="40"/>
      <c r="H143" s="40"/>
      <c r="I143" s="203"/>
      <c r="J143" s="40"/>
      <c r="K143" s="40"/>
      <c r="L143" s="44"/>
      <c r="M143" s="251"/>
      <c r="N143" s="252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140</v>
      </c>
      <c r="AU143" s="17" t="s">
        <v>84</v>
      </c>
    </row>
    <row r="144" s="2" customFormat="1" ht="37.8" customHeight="1">
      <c r="A144" s="38"/>
      <c r="B144" s="39"/>
      <c r="C144" s="235" t="s">
        <v>148</v>
      </c>
      <c r="D144" s="235" t="s">
        <v>134</v>
      </c>
      <c r="E144" s="236" t="s">
        <v>149</v>
      </c>
      <c r="F144" s="237" t="s">
        <v>150</v>
      </c>
      <c r="G144" s="238" t="s">
        <v>137</v>
      </c>
      <c r="H144" s="239">
        <v>443</v>
      </c>
      <c r="I144" s="240"/>
      <c r="J144" s="241">
        <f>ROUND(I144*H144,2)</f>
        <v>0</v>
      </c>
      <c r="K144" s="242"/>
      <c r="L144" s="44"/>
      <c r="M144" s="243" t="s">
        <v>1</v>
      </c>
      <c r="N144" s="244" t="s">
        <v>39</v>
      </c>
      <c r="O144" s="91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7" t="s">
        <v>138</v>
      </c>
      <c r="AT144" s="247" t="s">
        <v>134</v>
      </c>
      <c r="AU144" s="247" t="s">
        <v>84</v>
      </c>
      <c r="AY144" s="17" t="s">
        <v>132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7" t="s">
        <v>82</v>
      </c>
      <c r="BK144" s="248">
        <f>ROUND(I144*H144,2)</f>
        <v>0</v>
      </c>
      <c r="BL144" s="17" t="s">
        <v>138</v>
      </c>
      <c r="BM144" s="247" t="s">
        <v>151</v>
      </c>
    </row>
    <row r="145" s="2" customFormat="1">
      <c r="A145" s="38"/>
      <c r="B145" s="39"/>
      <c r="C145" s="40"/>
      <c r="D145" s="249" t="s">
        <v>140</v>
      </c>
      <c r="E145" s="40"/>
      <c r="F145" s="250" t="s">
        <v>152</v>
      </c>
      <c r="G145" s="40"/>
      <c r="H145" s="40"/>
      <c r="I145" s="203"/>
      <c r="J145" s="40"/>
      <c r="K145" s="40"/>
      <c r="L145" s="44"/>
      <c r="M145" s="251"/>
      <c r="N145" s="252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140</v>
      </c>
      <c r="AU145" s="17" t="s">
        <v>84</v>
      </c>
    </row>
    <row r="146" s="13" customFormat="1">
      <c r="A146" s="13"/>
      <c r="B146" s="253"/>
      <c r="C146" s="254"/>
      <c r="D146" s="249" t="s">
        <v>142</v>
      </c>
      <c r="E146" s="254"/>
      <c r="F146" s="256" t="s">
        <v>153</v>
      </c>
      <c r="G146" s="254"/>
      <c r="H146" s="257">
        <v>443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142</v>
      </c>
      <c r="AU146" s="263" t="s">
        <v>84</v>
      </c>
      <c r="AV146" s="13" t="s">
        <v>84</v>
      </c>
      <c r="AW146" s="13" t="s">
        <v>4</v>
      </c>
      <c r="AX146" s="13" t="s">
        <v>82</v>
      </c>
      <c r="AY146" s="263" t="s">
        <v>132</v>
      </c>
    </row>
    <row r="147" s="2" customFormat="1" ht="16.5" customHeight="1">
      <c r="A147" s="38"/>
      <c r="B147" s="39"/>
      <c r="C147" s="235" t="s">
        <v>138</v>
      </c>
      <c r="D147" s="235" t="s">
        <v>134</v>
      </c>
      <c r="E147" s="236" t="s">
        <v>154</v>
      </c>
      <c r="F147" s="237" t="s">
        <v>155</v>
      </c>
      <c r="G147" s="238" t="s">
        <v>156</v>
      </c>
      <c r="H147" s="239">
        <v>50</v>
      </c>
      <c r="I147" s="240"/>
      <c r="J147" s="241">
        <f>ROUND(I147*H147,2)</f>
        <v>0</v>
      </c>
      <c r="K147" s="242"/>
      <c r="L147" s="44"/>
      <c r="M147" s="243" t="s">
        <v>1</v>
      </c>
      <c r="N147" s="244" t="s">
        <v>39</v>
      </c>
      <c r="O147" s="91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7" t="s">
        <v>138</v>
      </c>
      <c r="AT147" s="247" t="s">
        <v>134</v>
      </c>
      <c r="AU147" s="247" t="s">
        <v>84</v>
      </c>
      <c r="AY147" s="17" t="s">
        <v>132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7" t="s">
        <v>82</v>
      </c>
      <c r="BK147" s="248">
        <f>ROUND(I147*H147,2)</f>
        <v>0</v>
      </c>
      <c r="BL147" s="17" t="s">
        <v>138</v>
      </c>
      <c r="BM147" s="247" t="s">
        <v>157</v>
      </c>
    </row>
    <row r="148" s="2" customFormat="1">
      <c r="A148" s="38"/>
      <c r="B148" s="39"/>
      <c r="C148" s="40"/>
      <c r="D148" s="249" t="s">
        <v>140</v>
      </c>
      <c r="E148" s="40"/>
      <c r="F148" s="250" t="s">
        <v>158</v>
      </c>
      <c r="G148" s="40"/>
      <c r="H148" s="40"/>
      <c r="I148" s="203"/>
      <c r="J148" s="40"/>
      <c r="K148" s="40"/>
      <c r="L148" s="44"/>
      <c r="M148" s="251"/>
      <c r="N148" s="252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140</v>
      </c>
      <c r="AU148" s="17" t="s">
        <v>84</v>
      </c>
    </row>
    <row r="149" s="2" customFormat="1" ht="24.15" customHeight="1">
      <c r="A149" s="38"/>
      <c r="B149" s="39"/>
      <c r="C149" s="235" t="s">
        <v>159</v>
      </c>
      <c r="D149" s="235" t="s">
        <v>134</v>
      </c>
      <c r="E149" s="236" t="s">
        <v>160</v>
      </c>
      <c r="F149" s="237" t="s">
        <v>161</v>
      </c>
      <c r="G149" s="238" t="s">
        <v>162</v>
      </c>
      <c r="H149" s="239">
        <v>39.869999999999997</v>
      </c>
      <c r="I149" s="240"/>
      <c r="J149" s="241">
        <f>ROUND(I149*H149,2)</f>
        <v>0</v>
      </c>
      <c r="K149" s="242"/>
      <c r="L149" s="44"/>
      <c r="M149" s="243" t="s">
        <v>1</v>
      </c>
      <c r="N149" s="244" t="s">
        <v>39</v>
      </c>
      <c r="O149" s="91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7" t="s">
        <v>138</v>
      </c>
      <c r="AT149" s="247" t="s">
        <v>134</v>
      </c>
      <c r="AU149" s="247" t="s">
        <v>84</v>
      </c>
      <c r="AY149" s="17" t="s">
        <v>132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7" t="s">
        <v>82</v>
      </c>
      <c r="BK149" s="248">
        <f>ROUND(I149*H149,2)</f>
        <v>0</v>
      </c>
      <c r="BL149" s="17" t="s">
        <v>138</v>
      </c>
      <c r="BM149" s="247" t="s">
        <v>163</v>
      </c>
    </row>
    <row r="150" s="2" customFormat="1">
      <c r="A150" s="38"/>
      <c r="B150" s="39"/>
      <c r="C150" s="40"/>
      <c r="D150" s="249" t="s">
        <v>140</v>
      </c>
      <c r="E150" s="40"/>
      <c r="F150" s="250" t="s">
        <v>164</v>
      </c>
      <c r="G150" s="40"/>
      <c r="H150" s="40"/>
      <c r="I150" s="203"/>
      <c r="J150" s="40"/>
      <c r="K150" s="40"/>
      <c r="L150" s="44"/>
      <c r="M150" s="251"/>
      <c r="N150" s="252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140</v>
      </c>
      <c r="AU150" s="17" t="s">
        <v>84</v>
      </c>
    </row>
    <row r="151" s="13" customFormat="1">
      <c r="A151" s="13"/>
      <c r="B151" s="253"/>
      <c r="C151" s="254"/>
      <c r="D151" s="249" t="s">
        <v>142</v>
      </c>
      <c r="E151" s="255" t="s">
        <v>1</v>
      </c>
      <c r="F151" s="256" t="s">
        <v>165</v>
      </c>
      <c r="G151" s="254"/>
      <c r="H151" s="257">
        <v>39.869999999999997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3" t="s">
        <v>142</v>
      </c>
      <c r="AU151" s="263" t="s">
        <v>84</v>
      </c>
      <c r="AV151" s="13" t="s">
        <v>84</v>
      </c>
      <c r="AW151" s="13" t="s">
        <v>31</v>
      </c>
      <c r="AX151" s="13" t="s">
        <v>74</v>
      </c>
      <c r="AY151" s="263" t="s">
        <v>132</v>
      </c>
    </row>
    <row r="152" s="14" customFormat="1">
      <c r="A152" s="14"/>
      <c r="B152" s="264"/>
      <c r="C152" s="265"/>
      <c r="D152" s="249" t="s">
        <v>142</v>
      </c>
      <c r="E152" s="266" t="s">
        <v>1</v>
      </c>
      <c r="F152" s="267" t="s">
        <v>166</v>
      </c>
      <c r="G152" s="265"/>
      <c r="H152" s="268">
        <v>39.869999999999997</v>
      </c>
      <c r="I152" s="269"/>
      <c r="J152" s="265"/>
      <c r="K152" s="265"/>
      <c r="L152" s="270"/>
      <c r="M152" s="271"/>
      <c r="N152" s="272"/>
      <c r="O152" s="272"/>
      <c r="P152" s="272"/>
      <c r="Q152" s="272"/>
      <c r="R152" s="272"/>
      <c r="S152" s="272"/>
      <c r="T152" s="27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4" t="s">
        <v>142</v>
      </c>
      <c r="AU152" s="274" t="s">
        <v>84</v>
      </c>
      <c r="AV152" s="14" t="s">
        <v>138</v>
      </c>
      <c r="AW152" s="14" t="s">
        <v>31</v>
      </c>
      <c r="AX152" s="14" t="s">
        <v>82</v>
      </c>
      <c r="AY152" s="274" t="s">
        <v>132</v>
      </c>
    </row>
    <row r="153" s="2" customFormat="1" ht="16.5" customHeight="1">
      <c r="A153" s="38"/>
      <c r="B153" s="39"/>
      <c r="C153" s="235" t="s">
        <v>167</v>
      </c>
      <c r="D153" s="235" t="s">
        <v>134</v>
      </c>
      <c r="E153" s="236" t="s">
        <v>168</v>
      </c>
      <c r="F153" s="237" t="s">
        <v>169</v>
      </c>
      <c r="G153" s="238" t="s">
        <v>137</v>
      </c>
      <c r="H153" s="239">
        <v>22.149999999999999</v>
      </c>
      <c r="I153" s="240"/>
      <c r="J153" s="241">
        <f>ROUND(I153*H153,2)</f>
        <v>0</v>
      </c>
      <c r="K153" s="242"/>
      <c r="L153" s="44"/>
      <c r="M153" s="243" t="s">
        <v>1</v>
      </c>
      <c r="N153" s="244" t="s">
        <v>39</v>
      </c>
      <c r="O153" s="91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7" t="s">
        <v>138</v>
      </c>
      <c r="AT153" s="247" t="s">
        <v>134</v>
      </c>
      <c r="AU153" s="247" t="s">
        <v>84</v>
      </c>
      <c r="AY153" s="17" t="s">
        <v>132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7" t="s">
        <v>82</v>
      </c>
      <c r="BK153" s="248">
        <f>ROUND(I153*H153,2)</f>
        <v>0</v>
      </c>
      <c r="BL153" s="17" t="s">
        <v>138</v>
      </c>
      <c r="BM153" s="247" t="s">
        <v>170</v>
      </c>
    </row>
    <row r="154" s="2" customFormat="1">
      <c r="A154" s="38"/>
      <c r="B154" s="39"/>
      <c r="C154" s="40"/>
      <c r="D154" s="249" t="s">
        <v>140</v>
      </c>
      <c r="E154" s="40"/>
      <c r="F154" s="250" t="s">
        <v>171</v>
      </c>
      <c r="G154" s="40"/>
      <c r="H154" s="40"/>
      <c r="I154" s="203"/>
      <c r="J154" s="40"/>
      <c r="K154" s="40"/>
      <c r="L154" s="44"/>
      <c r="M154" s="251"/>
      <c r="N154" s="252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140</v>
      </c>
      <c r="AU154" s="17" t="s">
        <v>84</v>
      </c>
    </row>
    <row r="155" s="2" customFormat="1" ht="16.5" customHeight="1">
      <c r="A155" s="38"/>
      <c r="B155" s="39"/>
      <c r="C155" s="235" t="s">
        <v>172</v>
      </c>
      <c r="D155" s="235" t="s">
        <v>134</v>
      </c>
      <c r="E155" s="236" t="s">
        <v>173</v>
      </c>
      <c r="F155" s="237" t="s">
        <v>174</v>
      </c>
      <c r="G155" s="238" t="s">
        <v>175</v>
      </c>
      <c r="H155" s="239">
        <v>1</v>
      </c>
      <c r="I155" s="240"/>
      <c r="J155" s="241">
        <f>ROUND(I155*H155,2)</f>
        <v>0</v>
      </c>
      <c r="K155" s="242"/>
      <c r="L155" s="44"/>
      <c r="M155" s="243" t="s">
        <v>1</v>
      </c>
      <c r="N155" s="244" t="s">
        <v>39</v>
      </c>
      <c r="O155" s="91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7" t="s">
        <v>138</v>
      </c>
      <c r="AT155" s="247" t="s">
        <v>134</v>
      </c>
      <c r="AU155" s="247" t="s">
        <v>84</v>
      </c>
      <c r="AY155" s="17" t="s">
        <v>132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7" t="s">
        <v>82</v>
      </c>
      <c r="BK155" s="248">
        <f>ROUND(I155*H155,2)</f>
        <v>0</v>
      </c>
      <c r="BL155" s="17" t="s">
        <v>138</v>
      </c>
      <c r="BM155" s="247" t="s">
        <v>176</v>
      </c>
    </row>
    <row r="156" s="2" customFormat="1" ht="24.15" customHeight="1">
      <c r="A156" s="38"/>
      <c r="B156" s="39"/>
      <c r="C156" s="235" t="s">
        <v>177</v>
      </c>
      <c r="D156" s="235" t="s">
        <v>134</v>
      </c>
      <c r="E156" s="236" t="s">
        <v>178</v>
      </c>
      <c r="F156" s="237" t="s">
        <v>179</v>
      </c>
      <c r="G156" s="238" t="s">
        <v>137</v>
      </c>
      <c r="H156" s="239">
        <v>22.149999999999999</v>
      </c>
      <c r="I156" s="240"/>
      <c r="J156" s="241">
        <f>ROUND(I156*H156,2)</f>
        <v>0</v>
      </c>
      <c r="K156" s="242"/>
      <c r="L156" s="44"/>
      <c r="M156" s="243" t="s">
        <v>1</v>
      </c>
      <c r="N156" s="244" t="s">
        <v>39</v>
      </c>
      <c r="O156" s="91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7" t="s">
        <v>138</v>
      </c>
      <c r="AT156" s="247" t="s">
        <v>134</v>
      </c>
      <c r="AU156" s="247" t="s">
        <v>84</v>
      </c>
      <c r="AY156" s="17" t="s">
        <v>132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7" t="s">
        <v>82</v>
      </c>
      <c r="BK156" s="248">
        <f>ROUND(I156*H156,2)</f>
        <v>0</v>
      </c>
      <c r="BL156" s="17" t="s">
        <v>138</v>
      </c>
      <c r="BM156" s="247" t="s">
        <v>180</v>
      </c>
    </row>
    <row r="157" s="2" customFormat="1">
      <c r="A157" s="38"/>
      <c r="B157" s="39"/>
      <c r="C157" s="40"/>
      <c r="D157" s="249" t="s">
        <v>140</v>
      </c>
      <c r="E157" s="40"/>
      <c r="F157" s="250" t="s">
        <v>181</v>
      </c>
      <c r="G157" s="40"/>
      <c r="H157" s="40"/>
      <c r="I157" s="203"/>
      <c r="J157" s="40"/>
      <c r="K157" s="40"/>
      <c r="L157" s="44"/>
      <c r="M157" s="251"/>
      <c r="N157" s="252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140</v>
      </c>
      <c r="AU157" s="17" t="s">
        <v>84</v>
      </c>
    </row>
    <row r="158" s="2" customFormat="1" ht="24.15" customHeight="1">
      <c r="A158" s="38"/>
      <c r="B158" s="39"/>
      <c r="C158" s="235" t="s">
        <v>182</v>
      </c>
      <c r="D158" s="235" t="s">
        <v>134</v>
      </c>
      <c r="E158" s="236" t="s">
        <v>183</v>
      </c>
      <c r="F158" s="237" t="s">
        <v>184</v>
      </c>
      <c r="G158" s="238" t="s">
        <v>156</v>
      </c>
      <c r="H158" s="239">
        <v>12</v>
      </c>
      <c r="I158" s="240"/>
      <c r="J158" s="241">
        <f>ROUND(I158*H158,2)</f>
        <v>0</v>
      </c>
      <c r="K158" s="242"/>
      <c r="L158" s="44"/>
      <c r="M158" s="243" t="s">
        <v>1</v>
      </c>
      <c r="N158" s="244" t="s">
        <v>39</v>
      </c>
      <c r="O158" s="91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7" t="s">
        <v>138</v>
      </c>
      <c r="AT158" s="247" t="s">
        <v>134</v>
      </c>
      <c r="AU158" s="247" t="s">
        <v>84</v>
      </c>
      <c r="AY158" s="17" t="s">
        <v>132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7" t="s">
        <v>82</v>
      </c>
      <c r="BK158" s="248">
        <f>ROUND(I158*H158,2)</f>
        <v>0</v>
      </c>
      <c r="BL158" s="17" t="s">
        <v>138</v>
      </c>
      <c r="BM158" s="247" t="s">
        <v>185</v>
      </c>
    </row>
    <row r="159" s="2" customFormat="1">
      <c r="A159" s="38"/>
      <c r="B159" s="39"/>
      <c r="C159" s="40"/>
      <c r="D159" s="249" t="s">
        <v>140</v>
      </c>
      <c r="E159" s="40"/>
      <c r="F159" s="250" t="s">
        <v>186</v>
      </c>
      <c r="G159" s="40"/>
      <c r="H159" s="40"/>
      <c r="I159" s="203"/>
      <c r="J159" s="40"/>
      <c r="K159" s="40"/>
      <c r="L159" s="44"/>
      <c r="M159" s="251"/>
      <c r="N159" s="252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140</v>
      </c>
      <c r="AU159" s="17" t="s">
        <v>84</v>
      </c>
    </row>
    <row r="160" s="13" customFormat="1">
      <c r="A160" s="13"/>
      <c r="B160" s="253"/>
      <c r="C160" s="254"/>
      <c r="D160" s="249" t="s">
        <v>142</v>
      </c>
      <c r="E160" s="255" t="s">
        <v>1</v>
      </c>
      <c r="F160" s="256" t="s">
        <v>187</v>
      </c>
      <c r="G160" s="254"/>
      <c r="H160" s="257">
        <v>12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142</v>
      </c>
      <c r="AU160" s="263" t="s">
        <v>84</v>
      </c>
      <c r="AV160" s="13" t="s">
        <v>84</v>
      </c>
      <c r="AW160" s="13" t="s">
        <v>31</v>
      </c>
      <c r="AX160" s="13" t="s">
        <v>74</v>
      </c>
      <c r="AY160" s="263" t="s">
        <v>132</v>
      </c>
    </row>
    <row r="161" s="14" customFormat="1">
      <c r="A161" s="14"/>
      <c r="B161" s="264"/>
      <c r="C161" s="265"/>
      <c r="D161" s="249" t="s">
        <v>142</v>
      </c>
      <c r="E161" s="266" t="s">
        <v>1</v>
      </c>
      <c r="F161" s="267" t="s">
        <v>166</v>
      </c>
      <c r="G161" s="265"/>
      <c r="H161" s="268">
        <v>12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4" t="s">
        <v>142</v>
      </c>
      <c r="AU161" s="274" t="s">
        <v>84</v>
      </c>
      <c r="AV161" s="14" t="s">
        <v>138</v>
      </c>
      <c r="AW161" s="14" t="s">
        <v>31</v>
      </c>
      <c r="AX161" s="14" t="s">
        <v>82</v>
      </c>
      <c r="AY161" s="274" t="s">
        <v>132</v>
      </c>
    </row>
    <row r="162" s="12" customFormat="1" ht="22.8" customHeight="1">
      <c r="A162" s="12"/>
      <c r="B162" s="220"/>
      <c r="C162" s="221"/>
      <c r="D162" s="222" t="s">
        <v>73</v>
      </c>
      <c r="E162" s="233" t="s">
        <v>84</v>
      </c>
      <c r="F162" s="233" t="s">
        <v>188</v>
      </c>
      <c r="G162" s="221"/>
      <c r="H162" s="221"/>
      <c r="I162" s="224"/>
      <c r="J162" s="234">
        <f>BK162</f>
        <v>0</v>
      </c>
      <c r="K162" s="221"/>
      <c r="L162" s="225"/>
      <c r="M162" s="226"/>
      <c r="N162" s="227"/>
      <c r="O162" s="227"/>
      <c r="P162" s="228">
        <f>SUM(P163:P182)</f>
        <v>0</v>
      </c>
      <c r="Q162" s="227"/>
      <c r="R162" s="228">
        <f>SUM(R163:R182)</f>
        <v>10.99916</v>
      </c>
      <c r="S162" s="227"/>
      <c r="T162" s="229">
        <f>SUM(T163:T182)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30" t="s">
        <v>82</v>
      </c>
      <c r="AT162" s="231" t="s">
        <v>73</v>
      </c>
      <c r="AU162" s="231" t="s">
        <v>82</v>
      </c>
      <c r="AY162" s="230" t="s">
        <v>132</v>
      </c>
      <c r="BK162" s="232">
        <f>SUM(BK163:BK182)</f>
        <v>0</v>
      </c>
    </row>
    <row r="163" s="2" customFormat="1" ht="24.15" customHeight="1">
      <c r="A163" s="38"/>
      <c r="B163" s="39"/>
      <c r="C163" s="235" t="s">
        <v>189</v>
      </c>
      <c r="D163" s="235" t="s">
        <v>134</v>
      </c>
      <c r="E163" s="236" t="s">
        <v>190</v>
      </c>
      <c r="F163" s="237" t="s">
        <v>191</v>
      </c>
      <c r="G163" s="238" t="s">
        <v>156</v>
      </c>
      <c r="H163" s="239">
        <v>12</v>
      </c>
      <c r="I163" s="240"/>
      <c r="J163" s="241">
        <f>ROUND(I163*H163,2)</f>
        <v>0</v>
      </c>
      <c r="K163" s="242"/>
      <c r="L163" s="44"/>
      <c r="M163" s="243" t="s">
        <v>1</v>
      </c>
      <c r="N163" s="244" t="s">
        <v>39</v>
      </c>
      <c r="O163" s="91"/>
      <c r="P163" s="245">
        <f>O163*H163</f>
        <v>0</v>
      </c>
      <c r="Q163" s="245">
        <v>0.00031</v>
      </c>
      <c r="R163" s="245">
        <f>Q163*H163</f>
        <v>0.0037200000000000002</v>
      </c>
      <c r="S163" s="245">
        <v>0</v>
      </c>
      <c r="T163" s="24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7" t="s">
        <v>138</v>
      </c>
      <c r="AT163" s="247" t="s">
        <v>134</v>
      </c>
      <c r="AU163" s="247" t="s">
        <v>84</v>
      </c>
      <c r="AY163" s="17" t="s">
        <v>132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7" t="s">
        <v>82</v>
      </c>
      <c r="BK163" s="248">
        <f>ROUND(I163*H163,2)</f>
        <v>0</v>
      </c>
      <c r="BL163" s="17" t="s">
        <v>138</v>
      </c>
      <c r="BM163" s="247" t="s">
        <v>192</v>
      </c>
    </row>
    <row r="164" s="2" customFormat="1">
      <c r="A164" s="38"/>
      <c r="B164" s="39"/>
      <c r="C164" s="40"/>
      <c r="D164" s="249" t="s">
        <v>140</v>
      </c>
      <c r="E164" s="40"/>
      <c r="F164" s="250" t="s">
        <v>193</v>
      </c>
      <c r="G164" s="40"/>
      <c r="H164" s="40"/>
      <c r="I164" s="203"/>
      <c r="J164" s="40"/>
      <c r="K164" s="40"/>
      <c r="L164" s="44"/>
      <c r="M164" s="251"/>
      <c r="N164" s="252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140</v>
      </c>
      <c r="AU164" s="17" t="s">
        <v>84</v>
      </c>
    </row>
    <row r="165" s="13" customFormat="1">
      <c r="A165" s="13"/>
      <c r="B165" s="253"/>
      <c r="C165" s="254"/>
      <c r="D165" s="249" t="s">
        <v>142</v>
      </c>
      <c r="E165" s="255" t="s">
        <v>1</v>
      </c>
      <c r="F165" s="256" t="s">
        <v>194</v>
      </c>
      <c r="G165" s="254"/>
      <c r="H165" s="257">
        <v>12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3" t="s">
        <v>142</v>
      </c>
      <c r="AU165" s="263" t="s">
        <v>84</v>
      </c>
      <c r="AV165" s="13" t="s">
        <v>84</v>
      </c>
      <c r="AW165" s="13" t="s">
        <v>31</v>
      </c>
      <c r="AX165" s="13" t="s">
        <v>74</v>
      </c>
      <c r="AY165" s="263" t="s">
        <v>132</v>
      </c>
    </row>
    <row r="166" s="14" customFormat="1">
      <c r="A166" s="14"/>
      <c r="B166" s="264"/>
      <c r="C166" s="265"/>
      <c r="D166" s="249" t="s">
        <v>142</v>
      </c>
      <c r="E166" s="266" t="s">
        <v>1</v>
      </c>
      <c r="F166" s="267" t="s">
        <v>166</v>
      </c>
      <c r="G166" s="265"/>
      <c r="H166" s="268">
        <v>12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4" t="s">
        <v>142</v>
      </c>
      <c r="AU166" s="274" t="s">
        <v>84</v>
      </c>
      <c r="AV166" s="14" t="s">
        <v>138</v>
      </c>
      <c r="AW166" s="14" t="s">
        <v>31</v>
      </c>
      <c r="AX166" s="14" t="s">
        <v>82</v>
      </c>
      <c r="AY166" s="274" t="s">
        <v>132</v>
      </c>
    </row>
    <row r="167" s="2" customFormat="1" ht="24.15" customHeight="1">
      <c r="A167" s="38"/>
      <c r="B167" s="39"/>
      <c r="C167" s="275" t="s">
        <v>195</v>
      </c>
      <c r="D167" s="275" t="s">
        <v>196</v>
      </c>
      <c r="E167" s="276" t="s">
        <v>197</v>
      </c>
      <c r="F167" s="277" t="s">
        <v>198</v>
      </c>
      <c r="G167" s="278" t="s">
        <v>156</v>
      </c>
      <c r="H167" s="279">
        <v>13.199999999999999</v>
      </c>
      <c r="I167" s="280"/>
      <c r="J167" s="281">
        <f>ROUND(I167*H167,2)</f>
        <v>0</v>
      </c>
      <c r="K167" s="282"/>
      <c r="L167" s="283"/>
      <c r="M167" s="284" t="s">
        <v>1</v>
      </c>
      <c r="N167" s="285" t="s">
        <v>39</v>
      </c>
      <c r="O167" s="91"/>
      <c r="P167" s="245">
        <f>O167*H167</f>
        <v>0</v>
      </c>
      <c r="Q167" s="245">
        <v>0.00020000000000000001</v>
      </c>
      <c r="R167" s="245">
        <f>Q167*H167</f>
        <v>0.00264</v>
      </c>
      <c r="S167" s="245">
        <v>0</v>
      </c>
      <c r="T167" s="24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7" t="s">
        <v>177</v>
      </c>
      <c r="AT167" s="247" t="s">
        <v>196</v>
      </c>
      <c r="AU167" s="247" t="s">
        <v>84</v>
      </c>
      <c r="AY167" s="17" t="s">
        <v>132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7" t="s">
        <v>82</v>
      </c>
      <c r="BK167" s="248">
        <f>ROUND(I167*H167,2)</f>
        <v>0</v>
      </c>
      <c r="BL167" s="17" t="s">
        <v>138</v>
      </c>
      <c r="BM167" s="247" t="s">
        <v>199</v>
      </c>
    </row>
    <row r="168" s="2" customFormat="1">
      <c r="A168" s="38"/>
      <c r="B168" s="39"/>
      <c r="C168" s="40"/>
      <c r="D168" s="249" t="s">
        <v>140</v>
      </c>
      <c r="E168" s="40"/>
      <c r="F168" s="250" t="s">
        <v>198</v>
      </c>
      <c r="G168" s="40"/>
      <c r="H168" s="40"/>
      <c r="I168" s="203"/>
      <c r="J168" s="40"/>
      <c r="K168" s="40"/>
      <c r="L168" s="44"/>
      <c r="M168" s="251"/>
      <c r="N168" s="252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140</v>
      </c>
      <c r="AU168" s="17" t="s">
        <v>84</v>
      </c>
    </row>
    <row r="169" s="13" customFormat="1">
      <c r="A169" s="13"/>
      <c r="B169" s="253"/>
      <c r="C169" s="254"/>
      <c r="D169" s="249" t="s">
        <v>142</v>
      </c>
      <c r="E169" s="254"/>
      <c r="F169" s="256" t="s">
        <v>200</v>
      </c>
      <c r="G169" s="254"/>
      <c r="H169" s="257">
        <v>13.199999999999999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3" t="s">
        <v>142</v>
      </c>
      <c r="AU169" s="263" t="s">
        <v>84</v>
      </c>
      <c r="AV169" s="13" t="s">
        <v>84</v>
      </c>
      <c r="AW169" s="13" t="s">
        <v>4</v>
      </c>
      <c r="AX169" s="13" t="s">
        <v>82</v>
      </c>
      <c r="AY169" s="263" t="s">
        <v>132</v>
      </c>
    </row>
    <row r="170" s="2" customFormat="1" ht="24.15" customHeight="1">
      <c r="A170" s="38"/>
      <c r="B170" s="39"/>
      <c r="C170" s="235" t="s">
        <v>201</v>
      </c>
      <c r="D170" s="235" t="s">
        <v>134</v>
      </c>
      <c r="E170" s="236" t="s">
        <v>202</v>
      </c>
      <c r="F170" s="237" t="s">
        <v>203</v>
      </c>
      <c r="G170" s="238" t="s">
        <v>204</v>
      </c>
      <c r="H170" s="239">
        <v>6</v>
      </c>
      <c r="I170" s="240"/>
      <c r="J170" s="241">
        <f>ROUND(I170*H170,2)</f>
        <v>0</v>
      </c>
      <c r="K170" s="242"/>
      <c r="L170" s="44"/>
      <c r="M170" s="243" t="s">
        <v>1</v>
      </c>
      <c r="N170" s="244" t="s">
        <v>39</v>
      </c>
      <c r="O170" s="91"/>
      <c r="P170" s="245">
        <f>O170*H170</f>
        <v>0</v>
      </c>
      <c r="Q170" s="245">
        <v>0.57499</v>
      </c>
      <c r="R170" s="245">
        <f>Q170*H170</f>
        <v>3.4499399999999998</v>
      </c>
      <c r="S170" s="245">
        <v>0</v>
      </c>
      <c r="T170" s="24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7" t="s">
        <v>138</v>
      </c>
      <c r="AT170" s="247" t="s">
        <v>134</v>
      </c>
      <c r="AU170" s="247" t="s">
        <v>84</v>
      </c>
      <c r="AY170" s="17" t="s">
        <v>132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7" t="s">
        <v>82</v>
      </c>
      <c r="BK170" s="248">
        <f>ROUND(I170*H170,2)</f>
        <v>0</v>
      </c>
      <c r="BL170" s="17" t="s">
        <v>138</v>
      </c>
      <c r="BM170" s="247" t="s">
        <v>205</v>
      </c>
    </row>
    <row r="171" s="2" customFormat="1">
      <c r="A171" s="38"/>
      <c r="B171" s="39"/>
      <c r="C171" s="40"/>
      <c r="D171" s="249" t="s">
        <v>140</v>
      </c>
      <c r="E171" s="40"/>
      <c r="F171" s="250" t="s">
        <v>206</v>
      </c>
      <c r="G171" s="40"/>
      <c r="H171" s="40"/>
      <c r="I171" s="203"/>
      <c r="J171" s="40"/>
      <c r="K171" s="40"/>
      <c r="L171" s="44"/>
      <c r="M171" s="251"/>
      <c r="N171" s="252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140</v>
      </c>
      <c r="AU171" s="17" t="s">
        <v>84</v>
      </c>
    </row>
    <row r="172" s="13" customFormat="1">
      <c r="A172" s="13"/>
      <c r="B172" s="253"/>
      <c r="C172" s="254"/>
      <c r="D172" s="249" t="s">
        <v>142</v>
      </c>
      <c r="E172" s="255" t="s">
        <v>1</v>
      </c>
      <c r="F172" s="256" t="s">
        <v>167</v>
      </c>
      <c r="G172" s="254"/>
      <c r="H172" s="257">
        <v>6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3" t="s">
        <v>142</v>
      </c>
      <c r="AU172" s="263" t="s">
        <v>84</v>
      </c>
      <c r="AV172" s="13" t="s">
        <v>84</v>
      </c>
      <c r="AW172" s="13" t="s">
        <v>31</v>
      </c>
      <c r="AX172" s="13" t="s">
        <v>74</v>
      </c>
      <c r="AY172" s="263" t="s">
        <v>132</v>
      </c>
    </row>
    <row r="173" s="14" customFormat="1">
      <c r="A173" s="14"/>
      <c r="B173" s="264"/>
      <c r="C173" s="265"/>
      <c r="D173" s="249" t="s">
        <v>142</v>
      </c>
      <c r="E173" s="266" t="s">
        <v>1</v>
      </c>
      <c r="F173" s="267" t="s">
        <v>166</v>
      </c>
      <c r="G173" s="265"/>
      <c r="H173" s="268">
        <v>6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4" t="s">
        <v>142</v>
      </c>
      <c r="AU173" s="274" t="s">
        <v>84</v>
      </c>
      <c r="AV173" s="14" t="s">
        <v>138</v>
      </c>
      <c r="AW173" s="14" t="s">
        <v>31</v>
      </c>
      <c r="AX173" s="14" t="s">
        <v>82</v>
      </c>
      <c r="AY173" s="274" t="s">
        <v>132</v>
      </c>
    </row>
    <row r="174" s="2" customFormat="1" ht="33" customHeight="1">
      <c r="A174" s="38"/>
      <c r="B174" s="39"/>
      <c r="C174" s="235" t="s">
        <v>207</v>
      </c>
      <c r="D174" s="235" t="s">
        <v>134</v>
      </c>
      <c r="E174" s="236" t="s">
        <v>208</v>
      </c>
      <c r="F174" s="237" t="s">
        <v>209</v>
      </c>
      <c r="G174" s="238" t="s">
        <v>156</v>
      </c>
      <c r="H174" s="239">
        <v>12</v>
      </c>
      <c r="I174" s="240"/>
      <c r="J174" s="241">
        <f>ROUND(I174*H174,2)</f>
        <v>0</v>
      </c>
      <c r="K174" s="242"/>
      <c r="L174" s="44"/>
      <c r="M174" s="243" t="s">
        <v>1</v>
      </c>
      <c r="N174" s="244" t="s">
        <v>39</v>
      </c>
      <c r="O174" s="91"/>
      <c r="P174" s="245">
        <f>O174*H174</f>
        <v>0</v>
      </c>
      <c r="Q174" s="245">
        <v>0.58443000000000001</v>
      </c>
      <c r="R174" s="245">
        <f>Q174*H174</f>
        <v>7.0131600000000001</v>
      </c>
      <c r="S174" s="245">
        <v>0</v>
      </c>
      <c r="T174" s="24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7" t="s">
        <v>138</v>
      </c>
      <c r="AT174" s="247" t="s">
        <v>134</v>
      </c>
      <c r="AU174" s="247" t="s">
        <v>84</v>
      </c>
      <c r="AY174" s="17" t="s">
        <v>132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7" t="s">
        <v>82</v>
      </c>
      <c r="BK174" s="248">
        <f>ROUND(I174*H174,2)</f>
        <v>0</v>
      </c>
      <c r="BL174" s="17" t="s">
        <v>138</v>
      </c>
      <c r="BM174" s="247" t="s">
        <v>210</v>
      </c>
    </row>
    <row r="175" s="2" customFormat="1">
      <c r="A175" s="38"/>
      <c r="B175" s="39"/>
      <c r="C175" s="40"/>
      <c r="D175" s="249" t="s">
        <v>140</v>
      </c>
      <c r="E175" s="40"/>
      <c r="F175" s="250" t="s">
        <v>211</v>
      </c>
      <c r="G175" s="40"/>
      <c r="H175" s="40"/>
      <c r="I175" s="203"/>
      <c r="J175" s="40"/>
      <c r="K175" s="40"/>
      <c r="L175" s="44"/>
      <c r="M175" s="251"/>
      <c r="N175" s="252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140</v>
      </c>
      <c r="AU175" s="17" t="s">
        <v>84</v>
      </c>
    </row>
    <row r="176" s="13" customFormat="1">
      <c r="A176" s="13"/>
      <c r="B176" s="253"/>
      <c r="C176" s="254"/>
      <c r="D176" s="249" t="s">
        <v>142</v>
      </c>
      <c r="E176" s="255" t="s">
        <v>1</v>
      </c>
      <c r="F176" s="256" t="s">
        <v>194</v>
      </c>
      <c r="G176" s="254"/>
      <c r="H176" s="257">
        <v>12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3" t="s">
        <v>142</v>
      </c>
      <c r="AU176" s="263" t="s">
        <v>84</v>
      </c>
      <c r="AV176" s="13" t="s">
        <v>84</v>
      </c>
      <c r="AW176" s="13" t="s">
        <v>31</v>
      </c>
      <c r="AX176" s="13" t="s">
        <v>74</v>
      </c>
      <c r="AY176" s="263" t="s">
        <v>132</v>
      </c>
    </row>
    <row r="177" s="14" customFormat="1">
      <c r="A177" s="14"/>
      <c r="B177" s="264"/>
      <c r="C177" s="265"/>
      <c r="D177" s="249" t="s">
        <v>142</v>
      </c>
      <c r="E177" s="266" t="s">
        <v>1</v>
      </c>
      <c r="F177" s="267" t="s">
        <v>166</v>
      </c>
      <c r="G177" s="265"/>
      <c r="H177" s="268">
        <v>12</v>
      </c>
      <c r="I177" s="269"/>
      <c r="J177" s="265"/>
      <c r="K177" s="265"/>
      <c r="L177" s="270"/>
      <c r="M177" s="271"/>
      <c r="N177" s="272"/>
      <c r="O177" s="272"/>
      <c r="P177" s="272"/>
      <c r="Q177" s="272"/>
      <c r="R177" s="272"/>
      <c r="S177" s="272"/>
      <c r="T177" s="27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4" t="s">
        <v>142</v>
      </c>
      <c r="AU177" s="274" t="s">
        <v>84</v>
      </c>
      <c r="AV177" s="14" t="s">
        <v>138</v>
      </c>
      <c r="AW177" s="14" t="s">
        <v>31</v>
      </c>
      <c r="AX177" s="14" t="s">
        <v>82</v>
      </c>
      <c r="AY177" s="274" t="s">
        <v>132</v>
      </c>
    </row>
    <row r="178" s="2" customFormat="1" ht="16.5" customHeight="1">
      <c r="A178" s="38"/>
      <c r="B178" s="39"/>
      <c r="C178" s="235" t="s">
        <v>212</v>
      </c>
      <c r="D178" s="235" t="s">
        <v>134</v>
      </c>
      <c r="E178" s="236" t="s">
        <v>213</v>
      </c>
      <c r="F178" s="237" t="s">
        <v>214</v>
      </c>
      <c r="G178" s="238" t="s">
        <v>162</v>
      </c>
      <c r="H178" s="239">
        <v>0.5</v>
      </c>
      <c r="I178" s="240"/>
      <c r="J178" s="241">
        <f>ROUND(I178*H178,2)</f>
        <v>0</v>
      </c>
      <c r="K178" s="242"/>
      <c r="L178" s="44"/>
      <c r="M178" s="243" t="s">
        <v>1</v>
      </c>
      <c r="N178" s="244" t="s">
        <v>39</v>
      </c>
      <c r="O178" s="91"/>
      <c r="P178" s="245">
        <f>O178*H178</f>
        <v>0</v>
      </c>
      <c r="Q178" s="245">
        <v>1.0593999999999999</v>
      </c>
      <c r="R178" s="245">
        <f>Q178*H178</f>
        <v>0.52969999999999995</v>
      </c>
      <c r="S178" s="245">
        <v>0</v>
      </c>
      <c r="T178" s="24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7" t="s">
        <v>138</v>
      </c>
      <c r="AT178" s="247" t="s">
        <v>134</v>
      </c>
      <c r="AU178" s="247" t="s">
        <v>84</v>
      </c>
      <c r="AY178" s="17" t="s">
        <v>132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7" t="s">
        <v>82</v>
      </c>
      <c r="BK178" s="248">
        <f>ROUND(I178*H178,2)</f>
        <v>0</v>
      </c>
      <c r="BL178" s="17" t="s">
        <v>138</v>
      </c>
      <c r="BM178" s="247" t="s">
        <v>215</v>
      </c>
    </row>
    <row r="179" s="2" customFormat="1">
      <c r="A179" s="38"/>
      <c r="B179" s="39"/>
      <c r="C179" s="40"/>
      <c r="D179" s="249" t="s">
        <v>140</v>
      </c>
      <c r="E179" s="40"/>
      <c r="F179" s="250" t="s">
        <v>216</v>
      </c>
      <c r="G179" s="40"/>
      <c r="H179" s="40"/>
      <c r="I179" s="203"/>
      <c r="J179" s="40"/>
      <c r="K179" s="40"/>
      <c r="L179" s="44"/>
      <c r="M179" s="251"/>
      <c r="N179" s="252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140</v>
      </c>
      <c r="AU179" s="17" t="s">
        <v>84</v>
      </c>
    </row>
    <row r="180" s="15" customFormat="1">
      <c r="A180" s="15"/>
      <c r="B180" s="286"/>
      <c r="C180" s="287"/>
      <c r="D180" s="249" t="s">
        <v>142</v>
      </c>
      <c r="E180" s="288" t="s">
        <v>1</v>
      </c>
      <c r="F180" s="289" t="s">
        <v>217</v>
      </c>
      <c r="G180" s="287"/>
      <c r="H180" s="288" t="s">
        <v>1</v>
      </c>
      <c r="I180" s="290"/>
      <c r="J180" s="287"/>
      <c r="K180" s="287"/>
      <c r="L180" s="291"/>
      <c r="M180" s="292"/>
      <c r="N180" s="293"/>
      <c r="O180" s="293"/>
      <c r="P180" s="293"/>
      <c r="Q180" s="293"/>
      <c r="R180" s="293"/>
      <c r="S180" s="293"/>
      <c r="T180" s="29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95" t="s">
        <v>142</v>
      </c>
      <c r="AU180" s="295" t="s">
        <v>84</v>
      </c>
      <c r="AV180" s="15" t="s">
        <v>82</v>
      </c>
      <c r="AW180" s="15" t="s">
        <v>31</v>
      </c>
      <c r="AX180" s="15" t="s">
        <v>74</v>
      </c>
      <c r="AY180" s="295" t="s">
        <v>132</v>
      </c>
    </row>
    <row r="181" s="13" customFormat="1">
      <c r="A181" s="13"/>
      <c r="B181" s="253"/>
      <c r="C181" s="254"/>
      <c r="D181" s="249" t="s">
        <v>142</v>
      </c>
      <c r="E181" s="255" t="s">
        <v>1</v>
      </c>
      <c r="F181" s="256" t="s">
        <v>218</v>
      </c>
      <c r="G181" s="254"/>
      <c r="H181" s="257">
        <v>0.5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3" t="s">
        <v>142</v>
      </c>
      <c r="AU181" s="263" t="s">
        <v>84</v>
      </c>
      <c r="AV181" s="13" t="s">
        <v>84</v>
      </c>
      <c r="AW181" s="13" t="s">
        <v>31</v>
      </c>
      <c r="AX181" s="13" t="s">
        <v>74</v>
      </c>
      <c r="AY181" s="263" t="s">
        <v>132</v>
      </c>
    </row>
    <row r="182" s="14" customFormat="1">
      <c r="A182" s="14"/>
      <c r="B182" s="264"/>
      <c r="C182" s="265"/>
      <c r="D182" s="249" t="s">
        <v>142</v>
      </c>
      <c r="E182" s="266" t="s">
        <v>1</v>
      </c>
      <c r="F182" s="267" t="s">
        <v>166</v>
      </c>
      <c r="G182" s="265"/>
      <c r="H182" s="268">
        <v>0.5</v>
      </c>
      <c r="I182" s="269"/>
      <c r="J182" s="265"/>
      <c r="K182" s="265"/>
      <c r="L182" s="270"/>
      <c r="M182" s="271"/>
      <c r="N182" s="272"/>
      <c r="O182" s="272"/>
      <c r="P182" s="272"/>
      <c r="Q182" s="272"/>
      <c r="R182" s="272"/>
      <c r="S182" s="272"/>
      <c r="T182" s="27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4" t="s">
        <v>142</v>
      </c>
      <c r="AU182" s="274" t="s">
        <v>84</v>
      </c>
      <c r="AV182" s="14" t="s">
        <v>138</v>
      </c>
      <c r="AW182" s="14" t="s">
        <v>31</v>
      </c>
      <c r="AX182" s="14" t="s">
        <v>82</v>
      </c>
      <c r="AY182" s="274" t="s">
        <v>132</v>
      </c>
    </row>
    <row r="183" s="12" customFormat="1" ht="22.8" customHeight="1">
      <c r="A183" s="12"/>
      <c r="B183" s="220"/>
      <c r="C183" s="221"/>
      <c r="D183" s="222" t="s">
        <v>73</v>
      </c>
      <c r="E183" s="233" t="s">
        <v>148</v>
      </c>
      <c r="F183" s="233" t="s">
        <v>219</v>
      </c>
      <c r="G183" s="221"/>
      <c r="H183" s="221"/>
      <c r="I183" s="224"/>
      <c r="J183" s="234">
        <f>BK183</f>
        <v>0</v>
      </c>
      <c r="K183" s="221"/>
      <c r="L183" s="225"/>
      <c r="M183" s="226"/>
      <c r="N183" s="227"/>
      <c r="O183" s="227"/>
      <c r="P183" s="228">
        <f>SUM(P184:P229)</f>
        <v>0</v>
      </c>
      <c r="Q183" s="227"/>
      <c r="R183" s="228">
        <f>SUM(R184:R229)</f>
        <v>17.540914799999999</v>
      </c>
      <c r="S183" s="227"/>
      <c r="T183" s="229">
        <f>SUM(T184:T229)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30" t="s">
        <v>82</v>
      </c>
      <c r="AT183" s="231" t="s">
        <v>73</v>
      </c>
      <c r="AU183" s="231" t="s">
        <v>82</v>
      </c>
      <c r="AY183" s="230" t="s">
        <v>132</v>
      </c>
      <c r="BK183" s="232">
        <f>SUM(BK184:BK229)</f>
        <v>0</v>
      </c>
    </row>
    <row r="184" s="2" customFormat="1" ht="16.5" customHeight="1">
      <c r="A184" s="38"/>
      <c r="B184" s="39"/>
      <c r="C184" s="235" t="s">
        <v>8</v>
      </c>
      <c r="D184" s="235" t="s">
        <v>134</v>
      </c>
      <c r="E184" s="236" t="s">
        <v>220</v>
      </c>
      <c r="F184" s="237" t="s">
        <v>221</v>
      </c>
      <c r="G184" s="238" t="s">
        <v>137</v>
      </c>
      <c r="H184" s="239">
        <v>4.7999999999999998</v>
      </c>
      <c r="I184" s="240"/>
      <c r="J184" s="241">
        <f>ROUND(I184*H184,2)</f>
        <v>0</v>
      </c>
      <c r="K184" s="242"/>
      <c r="L184" s="44"/>
      <c r="M184" s="243" t="s">
        <v>1</v>
      </c>
      <c r="N184" s="244" t="s">
        <v>39</v>
      </c>
      <c r="O184" s="91"/>
      <c r="P184" s="245">
        <f>O184*H184</f>
        <v>0</v>
      </c>
      <c r="Q184" s="245">
        <v>2.45329</v>
      </c>
      <c r="R184" s="245">
        <f>Q184*H184</f>
        <v>11.775791999999999</v>
      </c>
      <c r="S184" s="245">
        <v>0</v>
      </c>
      <c r="T184" s="24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7" t="s">
        <v>138</v>
      </c>
      <c r="AT184" s="247" t="s">
        <v>134</v>
      </c>
      <c r="AU184" s="247" t="s">
        <v>84</v>
      </c>
      <c r="AY184" s="17" t="s">
        <v>132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7" t="s">
        <v>82</v>
      </c>
      <c r="BK184" s="248">
        <f>ROUND(I184*H184,2)</f>
        <v>0</v>
      </c>
      <c r="BL184" s="17" t="s">
        <v>138</v>
      </c>
      <c r="BM184" s="247" t="s">
        <v>222</v>
      </c>
    </row>
    <row r="185" s="2" customFormat="1">
      <c r="A185" s="38"/>
      <c r="B185" s="39"/>
      <c r="C185" s="40"/>
      <c r="D185" s="249" t="s">
        <v>140</v>
      </c>
      <c r="E185" s="40"/>
      <c r="F185" s="250" t="s">
        <v>223</v>
      </c>
      <c r="G185" s="40"/>
      <c r="H185" s="40"/>
      <c r="I185" s="203"/>
      <c r="J185" s="40"/>
      <c r="K185" s="40"/>
      <c r="L185" s="44"/>
      <c r="M185" s="251"/>
      <c r="N185" s="252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140</v>
      </c>
      <c r="AU185" s="17" t="s">
        <v>84</v>
      </c>
    </row>
    <row r="186" s="13" customFormat="1">
      <c r="A186" s="13"/>
      <c r="B186" s="253"/>
      <c r="C186" s="254"/>
      <c r="D186" s="249" t="s">
        <v>142</v>
      </c>
      <c r="E186" s="255" t="s">
        <v>1</v>
      </c>
      <c r="F186" s="256" t="s">
        <v>224</v>
      </c>
      <c r="G186" s="254"/>
      <c r="H186" s="257">
        <v>4.7999999999999998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3" t="s">
        <v>142</v>
      </c>
      <c r="AU186" s="263" t="s">
        <v>84</v>
      </c>
      <c r="AV186" s="13" t="s">
        <v>84</v>
      </c>
      <c r="AW186" s="13" t="s">
        <v>31</v>
      </c>
      <c r="AX186" s="13" t="s">
        <v>74</v>
      </c>
      <c r="AY186" s="263" t="s">
        <v>132</v>
      </c>
    </row>
    <row r="187" s="14" customFormat="1">
      <c r="A187" s="14"/>
      <c r="B187" s="264"/>
      <c r="C187" s="265"/>
      <c r="D187" s="249" t="s">
        <v>142</v>
      </c>
      <c r="E187" s="266" t="s">
        <v>1</v>
      </c>
      <c r="F187" s="267" t="s">
        <v>166</v>
      </c>
      <c r="G187" s="265"/>
      <c r="H187" s="268">
        <v>4.7999999999999998</v>
      </c>
      <c r="I187" s="269"/>
      <c r="J187" s="265"/>
      <c r="K187" s="265"/>
      <c r="L187" s="270"/>
      <c r="M187" s="271"/>
      <c r="N187" s="272"/>
      <c r="O187" s="272"/>
      <c r="P187" s="272"/>
      <c r="Q187" s="272"/>
      <c r="R187" s="272"/>
      <c r="S187" s="272"/>
      <c r="T187" s="27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4" t="s">
        <v>142</v>
      </c>
      <c r="AU187" s="274" t="s">
        <v>84</v>
      </c>
      <c r="AV187" s="14" t="s">
        <v>138</v>
      </c>
      <c r="AW187" s="14" t="s">
        <v>31</v>
      </c>
      <c r="AX187" s="14" t="s">
        <v>82</v>
      </c>
      <c r="AY187" s="274" t="s">
        <v>132</v>
      </c>
    </row>
    <row r="188" s="2" customFormat="1" ht="24.15" customHeight="1">
      <c r="A188" s="38"/>
      <c r="B188" s="39"/>
      <c r="C188" s="235" t="s">
        <v>225</v>
      </c>
      <c r="D188" s="235" t="s">
        <v>134</v>
      </c>
      <c r="E188" s="236" t="s">
        <v>226</v>
      </c>
      <c r="F188" s="237" t="s">
        <v>227</v>
      </c>
      <c r="G188" s="238" t="s">
        <v>156</v>
      </c>
      <c r="H188" s="239">
        <v>26.879999999999999</v>
      </c>
      <c r="I188" s="240"/>
      <c r="J188" s="241">
        <f>ROUND(I188*H188,2)</f>
        <v>0</v>
      </c>
      <c r="K188" s="242"/>
      <c r="L188" s="44"/>
      <c r="M188" s="243" t="s">
        <v>1</v>
      </c>
      <c r="N188" s="244" t="s">
        <v>39</v>
      </c>
      <c r="O188" s="91"/>
      <c r="P188" s="245">
        <f>O188*H188</f>
        <v>0</v>
      </c>
      <c r="Q188" s="245">
        <v>0.0027499999999999998</v>
      </c>
      <c r="R188" s="245">
        <f>Q188*H188</f>
        <v>0.07392</v>
      </c>
      <c r="S188" s="245">
        <v>0</v>
      </c>
      <c r="T188" s="24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7" t="s">
        <v>138</v>
      </c>
      <c r="AT188" s="247" t="s">
        <v>134</v>
      </c>
      <c r="AU188" s="247" t="s">
        <v>84</v>
      </c>
      <c r="AY188" s="17" t="s">
        <v>132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7" t="s">
        <v>82</v>
      </c>
      <c r="BK188" s="248">
        <f>ROUND(I188*H188,2)</f>
        <v>0</v>
      </c>
      <c r="BL188" s="17" t="s">
        <v>138</v>
      </c>
      <c r="BM188" s="247" t="s">
        <v>228</v>
      </c>
    </row>
    <row r="189" s="2" customFormat="1">
      <c r="A189" s="38"/>
      <c r="B189" s="39"/>
      <c r="C189" s="40"/>
      <c r="D189" s="249" t="s">
        <v>140</v>
      </c>
      <c r="E189" s="40"/>
      <c r="F189" s="250" t="s">
        <v>229</v>
      </c>
      <c r="G189" s="40"/>
      <c r="H189" s="40"/>
      <c r="I189" s="203"/>
      <c r="J189" s="40"/>
      <c r="K189" s="40"/>
      <c r="L189" s="44"/>
      <c r="M189" s="251"/>
      <c r="N189" s="252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140</v>
      </c>
      <c r="AU189" s="17" t="s">
        <v>84</v>
      </c>
    </row>
    <row r="190" s="13" customFormat="1">
      <c r="A190" s="13"/>
      <c r="B190" s="253"/>
      <c r="C190" s="254"/>
      <c r="D190" s="249" t="s">
        <v>142</v>
      </c>
      <c r="E190" s="255" t="s">
        <v>1</v>
      </c>
      <c r="F190" s="256" t="s">
        <v>230</v>
      </c>
      <c r="G190" s="254"/>
      <c r="H190" s="257">
        <v>26.399999999999999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3" t="s">
        <v>142</v>
      </c>
      <c r="AU190" s="263" t="s">
        <v>84</v>
      </c>
      <c r="AV190" s="13" t="s">
        <v>84</v>
      </c>
      <c r="AW190" s="13" t="s">
        <v>31</v>
      </c>
      <c r="AX190" s="13" t="s">
        <v>74</v>
      </c>
      <c r="AY190" s="263" t="s">
        <v>132</v>
      </c>
    </row>
    <row r="191" s="13" customFormat="1">
      <c r="A191" s="13"/>
      <c r="B191" s="253"/>
      <c r="C191" s="254"/>
      <c r="D191" s="249" t="s">
        <v>142</v>
      </c>
      <c r="E191" s="255" t="s">
        <v>1</v>
      </c>
      <c r="F191" s="256" t="s">
        <v>231</v>
      </c>
      <c r="G191" s="254"/>
      <c r="H191" s="257">
        <v>0.47999999999999998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3" t="s">
        <v>142</v>
      </c>
      <c r="AU191" s="263" t="s">
        <v>84</v>
      </c>
      <c r="AV191" s="13" t="s">
        <v>84</v>
      </c>
      <c r="AW191" s="13" t="s">
        <v>31</v>
      </c>
      <c r="AX191" s="13" t="s">
        <v>74</v>
      </c>
      <c r="AY191" s="263" t="s">
        <v>132</v>
      </c>
    </row>
    <row r="192" s="14" customFormat="1">
      <c r="A192" s="14"/>
      <c r="B192" s="264"/>
      <c r="C192" s="265"/>
      <c r="D192" s="249" t="s">
        <v>142</v>
      </c>
      <c r="E192" s="266" t="s">
        <v>1</v>
      </c>
      <c r="F192" s="267" t="s">
        <v>166</v>
      </c>
      <c r="G192" s="265"/>
      <c r="H192" s="268">
        <v>26.879999999999999</v>
      </c>
      <c r="I192" s="269"/>
      <c r="J192" s="265"/>
      <c r="K192" s="265"/>
      <c r="L192" s="270"/>
      <c r="M192" s="271"/>
      <c r="N192" s="272"/>
      <c r="O192" s="272"/>
      <c r="P192" s="272"/>
      <c r="Q192" s="272"/>
      <c r="R192" s="272"/>
      <c r="S192" s="272"/>
      <c r="T192" s="27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4" t="s">
        <v>142</v>
      </c>
      <c r="AU192" s="274" t="s">
        <v>84</v>
      </c>
      <c r="AV192" s="14" t="s">
        <v>138</v>
      </c>
      <c r="AW192" s="14" t="s">
        <v>31</v>
      </c>
      <c r="AX192" s="14" t="s">
        <v>82</v>
      </c>
      <c r="AY192" s="274" t="s">
        <v>132</v>
      </c>
    </row>
    <row r="193" s="2" customFormat="1" ht="16.5" customHeight="1">
      <c r="A193" s="38"/>
      <c r="B193" s="39"/>
      <c r="C193" s="275" t="s">
        <v>232</v>
      </c>
      <c r="D193" s="275" t="s">
        <v>196</v>
      </c>
      <c r="E193" s="276" t="s">
        <v>233</v>
      </c>
      <c r="F193" s="277" t="s">
        <v>234</v>
      </c>
      <c r="G193" s="278" t="s">
        <v>156</v>
      </c>
      <c r="H193" s="279">
        <v>32.256</v>
      </c>
      <c r="I193" s="280"/>
      <c r="J193" s="281">
        <f>ROUND(I193*H193,2)</f>
        <v>0</v>
      </c>
      <c r="K193" s="282"/>
      <c r="L193" s="283"/>
      <c r="M193" s="284" t="s">
        <v>1</v>
      </c>
      <c r="N193" s="285" t="s">
        <v>39</v>
      </c>
      <c r="O193" s="91"/>
      <c r="P193" s="245">
        <f>O193*H193</f>
        <v>0</v>
      </c>
      <c r="Q193" s="245">
        <v>0.012</v>
      </c>
      <c r="R193" s="245">
        <f>Q193*H193</f>
        <v>0.38707200000000003</v>
      </c>
      <c r="S193" s="245">
        <v>0</v>
      </c>
      <c r="T193" s="24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7" t="s">
        <v>177</v>
      </c>
      <c r="AT193" s="247" t="s">
        <v>196</v>
      </c>
      <c r="AU193" s="247" t="s">
        <v>84</v>
      </c>
      <c r="AY193" s="17" t="s">
        <v>132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7" t="s">
        <v>82</v>
      </c>
      <c r="BK193" s="248">
        <f>ROUND(I193*H193,2)</f>
        <v>0</v>
      </c>
      <c r="BL193" s="17" t="s">
        <v>138</v>
      </c>
      <c r="BM193" s="247" t="s">
        <v>235</v>
      </c>
    </row>
    <row r="194" s="2" customFormat="1">
      <c r="A194" s="38"/>
      <c r="B194" s="39"/>
      <c r="C194" s="40"/>
      <c r="D194" s="249" t="s">
        <v>140</v>
      </c>
      <c r="E194" s="40"/>
      <c r="F194" s="250" t="s">
        <v>236</v>
      </c>
      <c r="G194" s="40"/>
      <c r="H194" s="40"/>
      <c r="I194" s="203"/>
      <c r="J194" s="40"/>
      <c r="K194" s="40"/>
      <c r="L194" s="44"/>
      <c r="M194" s="251"/>
      <c r="N194" s="252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140</v>
      </c>
      <c r="AU194" s="17" t="s">
        <v>84</v>
      </c>
    </row>
    <row r="195" s="15" customFormat="1">
      <c r="A195" s="15"/>
      <c r="B195" s="286"/>
      <c r="C195" s="287"/>
      <c r="D195" s="249" t="s">
        <v>142</v>
      </c>
      <c r="E195" s="288" t="s">
        <v>1</v>
      </c>
      <c r="F195" s="289" t="s">
        <v>237</v>
      </c>
      <c r="G195" s="287"/>
      <c r="H195" s="288" t="s">
        <v>1</v>
      </c>
      <c r="I195" s="290"/>
      <c r="J195" s="287"/>
      <c r="K195" s="287"/>
      <c r="L195" s="291"/>
      <c r="M195" s="292"/>
      <c r="N195" s="293"/>
      <c r="O195" s="293"/>
      <c r="P195" s="293"/>
      <c r="Q195" s="293"/>
      <c r="R195" s="293"/>
      <c r="S195" s="293"/>
      <c r="T195" s="29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95" t="s">
        <v>142</v>
      </c>
      <c r="AU195" s="295" t="s">
        <v>84</v>
      </c>
      <c r="AV195" s="15" t="s">
        <v>82</v>
      </c>
      <c r="AW195" s="15" t="s">
        <v>31</v>
      </c>
      <c r="AX195" s="15" t="s">
        <v>74</v>
      </c>
      <c r="AY195" s="295" t="s">
        <v>132</v>
      </c>
    </row>
    <row r="196" s="13" customFormat="1">
      <c r="A196" s="13"/>
      <c r="B196" s="253"/>
      <c r="C196" s="254"/>
      <c r="D196" s="249" t="s">
        <v>142</v>
      </c>
      <c r="E196" s="255" t="s">
        <v>1</v>
      </c>
      <c r="F196" s="256" t="s">
        <v>238</v>
      </c>
      <c r="G196" s="254"/>
      <c r="H196" s="257">
        <v>32.256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3" t="s">
        <v>142</v>
      </c>
      <c r="AU196" s="263" t="s">
        <v>84</v>
      </c>
      <c r="AV196" s="13" t="s">
        <v>84</v>
      </c>
      <c r="AW196" s="13" t="s">
        <v>31</v>
      </c>
      <c r="AX196" s="13" t="s">
        <v>74</v>
      </c>
      <c r="AY196" s="263" t="s">
        <v>132</v>
      </c>
    </row>
    <row r="197" s="14" customFormat="1">
      <c r="A197" s="14"/>
      <c r="B197" s="264"/>
      <c r="C197" s="265"/>
      <c r="D197" s="249" t="s">
        <v>142</v>
      </c>
      <c r="E197" s="266" t="s">
        <v>1</v>
      </c>
      <c r="F197" s="267" t="s">
        <v>166</v>
      </c>
      <c r="G197" s="265"/>
      <c r="H197" s="268">
        <v>32.256</v>
      </c>
      <c r="I197" s="269"/>
      <c r="J197" s="265"/>
      <c r="K197" s="265"/>
      <c r="L197" s="270"/>
      <c r="M197" s="271"/>
      <c r="N197" s="272"/>
      <c r="O197" s="272"/>
      <c r="P197" s="272"/>
      <c r="Q197" s="272"/>
      <c r="R197" s="272"/>
      <c r="S197" s="272"/>
      <c r="T197" s="27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4" t="s">
        <v>142</v>
      </c>
      <c r="AU197" s="274" t="s">
        <v>84</v>
      </c>
      <c r="AV197" s="14" t="s">
        <v>138</v>
      </c>
      <c r="AW197" s="14" t="s">
        <v>31</v>
      </c>
      <c r="AX197" s="14" t="s">
        <v>82</v>
      </c>
      <c r="AY197" s="274" t="s">
        <v>132</v>
      </c>
    </row>
    <row r="198" s="2" customFormat="1" ht="24.15" customHeight="1">
      <c r="A198" s="38"/>
      <c r="B198" s="39"/>
      <c r="C198" s="235" t="s">
        <v>239</v>
      </c>
      <c r="D198" s="235" t="s">
        <v>134</v>
      </c>
      <c r="E198" s="236" t="s">
        <v>240</v>
      </c>
      <c r="F198" s="237" t="s">
        <v>241</v>
      </c>
      <c r="G198" s="238" t="s">
        <v>156</v>
      </c>
      <c r="H198" s="239">
        <v>26.879999999999999</v>
      </c>
      <c r="I198" s="240"/>
      <c r="J198" s="241">
        <f>ROUND(I198*H198,2)</f>
        <v>0</v>
      </c>
      <c r="K198" s="242"/>
      <c r="L198" s="44"/>
      <c r="M198" s="243" t="s">
        <v>1</v>
      </c>
      <c r="N198" s="244" t="s">
        <v>39</v>
      </c>
      <c r="O198" s="91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7" t="s">
        <v>138</v>
      </c>
      <c r="AT198" s="247" t="s">
        <v>134</v>
      </c>
      <c r="AU198" s="247" t="s">
        <v>84</v>
      </c>
      <c r="AY198" s="17" t="s">
        <v>132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7" t="s">
        <v>82</v>
      </c>
      <c r="BK198" s="248">
        <f>ROUND(I198*H198,2)</f>
        <v>0</v>
      </c>
      <c r="BL198" s="17" t="s">
        <v>138</v>
      </c>
      <c r="BM198" s="247" t="s">
        <v>242</v>
      </c>
    </row>
    <row r="199" s="2" customFormat="1">
      <c r="A199" s="38"/>
      <c r="B199" s="39"/>
      <c r="C199" s="40"/>
      <c r="D199" s="249" t="s">
        <v>140</v>
      </c>
      <c r="E199" s="40"/>
      <c r="F199" s="250" t="s">
        <v>243</v>
      </c>
      <c r="G199" s="40"/>
      <c r="H199" s="40"/>
      <c r="I199" s="203"/>
      <c r="J199" s="40"/>
      <c r="K199" s="40"/>
      <c r="L199" s="44"/>
      <c r="M199" s="251"/>
      <c r="N199" s="252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140</v>
      </c>
      <c r="AU199" s="17" t="s">
        <v>84</v>
      </c>
    </row>
    <row r="200" s="13" customFormat="1">
      <c r="A200" s="13"/>
      <c r="B200" s="253"/>
      <c r="C200" s="254"/>
      <c r="D200" s="249" t="s">
        <v>142</v>
      </c>
      <c r="E200" s="255" t="s">
        <v>1</v>
      </c>
      <c r="F200" s="256" t="s">
        <v>230</v>
      </c>
      <c r="G200" s="254"/>
      <c r="H200" s="257">
        <v>26.399999999999999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3" t="s">
        <v>142</v>
      </c>
      <c r="AU200" s="263" t="s">
        <v>84</v>
      </c>
      <c r="AV200" s="13" t="s">
        <v>84</v>
      </c>
      <c r="AW200" s="13" t="s">
        <v>31</v>
      </c>
      <c r="AX200" s="13" t="s">
        <v>74</v>
      </c>
      <c r="AY200" s="263" t="s">
        <v>132</v>
      </c>
    </row>
    <row r="201" s="13" customFormat="1">
      <c r="A201" s="13"/>
      <c r="B201" s="253"/>
      <c r="C201" s="254"/>
      <c r="D201" s="249" t="s">
        <v>142</v>
      </c>
      <c r="E201" s="255" t="s">
        <v>1</v>
      </c>
      <c r="F201" s="256" t="s">
        <v>231</v>
      </c>
      <c r="G201" s="254"/>
      <c r="H201" s="257">
        <v>0.47999999999999998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3" t="s">
        <v>142</v>
      </c>
      <c r="AU201" s="263" t="s">
        <v>84</v>
      </c>
      <c r="AV201" s="13" t="s">
        <v>84</v>
      </c>
      <c r="AW201" s="13" t="s">
        <v>31</v>
      </c>
      <c r="AX201" s="13" t="s">
        <v>74</v>
      </c>
      <c r="AY201" s="263" t="s">
        <v>132</v>
      </c>
    </row>
    <row r="202" s="14" customFormat="1">
      <c r="A202" s="14"/>
      <c r="B202" s="264"/>
      <c r="C202" s="265"/>
      <c r="D202" s="249" t="s">
        <v>142</v>
      </c>
      <c r="E202" s="266" t="s">
        <v>1</v>
      </c>
      <c r="F202" s="267" t="s">
        <v>166</v>
      </c>
      <c r="G202" s="265"/>
      <c r="H202" s="268">
        <v>26.879999999999999</v>
      </c>
      <c r="I202" s="269"/>
      <c r="J202" s="265"/>
      <c r="K202" s="265"/>
      <c r="L202" s="270"/>
      <c r="M202" s="271"/>
      <c r="N202" s="272"/>
      <c r="O202" s="272"/>
      <c r="P202" s="272"/>
      <c r="Q202" s="272"/>
      <c r="R202" s="272"/>
      <c r="S202" s="272"/>
      <c r="T202" s="27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4" t="s">
        <v>142</v>
      </c>
      <c r="AU202" s="274" t="s">
        <v>84</v>
      </c>
      <c r="AV202" s="14" t="s">
        <v>138</v>
      </c>
      <c r="AW202" s="14" t="s">
        <v>31</v>
      </c>
      <c r="AX202" s="14" t="s">
        <v>82</v>
      </c>
      <c r="AY202" s="274" t="s">
        <v>132</v>
      </c>
    </row>
    <row r="203" s="2" customFormat="1" ht="21.75" customHeight="1">
      <c r="A203" s="38"/>
      <c r="B203" s="39"/>
      <c r="C203" s="235" t="s">
        <v>244</v>
      </c>
      <c r="D203" s="235" t="s">
        <v>134</v>
      </c>
      <c r="E203" s="236" t="s">
        <v>245</v>
      </c>
      <c r="F203" s="237" t="s">
        <v>246</v>
      </c>
      <c r="G203" s="238" t="s">
        <v>162</v>
      </c>
      <c r="H203" s="239">
        <v>0.40000000000000002</v>
      </c>
      <c r="I203" s="240"/>
      <c r="J203" s="241">
        <f>ROUND(I203*H203,2)</f>
        <v>0</v>
      </c>
      <c r="K203" s="242"/>
      <c r="L203" s="44"/>
      <c r="M203" s="243" t="s">
        <v>1</v>
      </c>
      <c r="N203" s="244" t="s">
        <v>39</v>
      </c>
      <c r="O203" s="91"/>
      <c r="P203" s="245">
        <f>O203*H203</f>
        <v>0</v>
      </c>
      <c r="Q203" s="245">
        <v>1.06277</v>
      </c>
      <c r="R203" s="245">
        <f>Q203*H203</f>
        <v>0.42510800000000004</v>
      </c>
      <c r="S203" s="245">
        <v>0</v>
      </c>
      <c r="T203" s="24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7" t="s">
        <v>138</v>
      </c>
      <c r="AT203" s="247" t="s">
        <v>134</v>
      </c>
      <c r="AU203" s="247" t="s">
        <v>84</v>
      </c>
      <c r="AY203" s="17" t="s">
        <v>132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7" t="s">
        <v>82</v>
      </c>
      <c r="BK203" s="248">
        <f>ROUND(I203*H203,2)</f>
        <v>0</v>
      </c>
      <c r="BL203" s="17" t="s">
        <v>138</v>
      </c>
      <c r="BM203" s="247" t="s">
        <v>247</v>
      </c>
    </row>
    <row r="204" s="2" customFormat="1">
      <c r="A204" s="38"/>
      <c r="B204" s="39"/>
      <c r="C204" s="40"/>
      <c r="D204" s="249" t="s">
        <v>140</v>
      </c>
      <c r="E204" s="40"/>
      <c r="F204" s="250" t="s">
        <v>248</v>
      </c>
      <c r="G204" s="40"/>
      <c r="H204" s="40"/>
      <c r="I204" s="203"/>
      <c r="J204" s="40"/>
      <c r="K204" s="40"/>
      <c r="L204" s="44"/>
      <c r="M204" s="251"/>
      <c r="N204" s="252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140</v>
      </c>
      <c r="AU204" s="17" t="s">
        <v>84</v>
      </c>
    </row>
    <row r="205" s="15" customFormat="1">
      <c r="A205" s="15"/>
      <c r="B205" s="286"/>
      <c r="C205" s="287"/>
      <c r="D205" s="249" t="s">
        <v>142</v>
      </c>
      <c r="E205" s="288" t="s">
        <v>1</v>
      </c>
      <c r="F205" s="289" t="s">
        <v>249</v>
      </c>
      <c r="G205" s="287"/>
      <c r="H205" s="288" t="s">
        <v>1</v>
      </c>
      <c r="I205" s="290"/>
      <c r="J205" s="287"/>
      <c r="K205" s="287"/>
      <c r="L205" s="291"/>
      <c r="M205" s="292"/>
      <c r="N205" s="293"/>
      <c r="O205" s="293"/>
      <c r="P205" s="293"/>
      <c r="Q205" s="293"/>
      <c r="R205" s="293"/>
      <c r="S205" s="293"/>
      <c r="T205" s="29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95" t="s">
        <v>142</v>
      </c>
      <c r="AU205" s="295" t="s">
        <v>84</v>
      </c>
      <c r="AV205" s="15" t="s">
        <v>82</v>
      </c>
      <c r="AW205" s="15" t="s">
        <v>31</v>
      </c>
      <c r="AX205" s="15" t="s">
        <v>74</v>
      </c>
      <c r="AY205" s="295" t="s">
        <v>132</v>
      </c>
    </row>
    <row r="206" s="13" customFormat="1">
      <c r="A206" s="13"/>
      <c r="B206" s="253"/>
      <c r="C206" s="254"/>
      <c r="D206" s="249" t="s">
        <v>142</v>
      </c>
      <c r="E206" s="255" t="s">
        <v>1</v>
      </c>
      <c r="F206" s="256" t="s">
        <v>250</v>
      </c>
      <c r="G206" s="254"/>
      <c r="H206" s="257">
        <v>0.40000000000000002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3" t="s">
        <v>142</v>
      </c>
      <c r="AU206" s="263" t="s">
        <v>84</v>
      </c>
      <c r="AV206" s="13" t="s">
        <v>84</v>
      </c>
      <c r="AW206" s="13" t="s">
        <v>31</v>
      </c>
      <c r="AX206" s="13" t="s">
        <v>74</v>
      </c>
      <c r="AY206" s="263" t="s">
        <v>132</v>
      </c>
    </row>
    <row r="207" s="14" customFormat="1">
      <c r="A207" s="14"/>
      <c r="B207" s="264"/>
      <c r="C207" s="265"/>
      <c r="D207" s="249" t="s">
        <v>142</v>
      </c>
      <c r="E207" s="266" t="s">
        <v>1</v>
      </c>
      <c r="F207" s="267" t="s">
        <v>166</v>
      </c>
      <c r="G207" s="265"/>
      <c r="H207" s="268">
        <v>0.40000000000000002</v>
      </c>
      <c r="I207" s="269"/>
      <c r="J207" s="265"/>
      <c r="K207" s="265"/>
      <c r="L207" s="270"/>
      <c r="M207" s="271"/>
      <c r="N207" s="272"/>
      <c r="O207" s="272"/>
      <c r="P207" s="272"/>
      <c r="Q207" s="272"/>
      <c r="R207" s="272"/>
      <c r="S207" s="272"/>
      <c r="T207" s="27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4" t="s">
        <v>142</v>
      </c>
      <c r="AU207" s="274" t="s">
        <v>84</v>
      </c>
      <c r="AV207" s="14" t="s">
        <v>138</v>
      </c>
      <c r="AW207" s="14" t="s">
        <v>31</v>
      </c>
      <c r="AX207" s="14" t="s">
        <v>82</v>
      </c>
      <c r="AY207" s="274" t="s">
        <v>132</v>
      </c>
    </row>
    <row r="208" s="2" customFormat="1" ht="24.15" customHeight="1">
      <c r="A208" s="38"/>
      <c r="B208" s="39"/>
      <c r="C208" s="235" t="s">
        <v>251</v>
      </c>
      <c r="D208" s="235" t="s">
        <v>134</v>
      </c>
      <c r="E208" s="236" t="s">
        <v>252</v>
      </c>
      <c r="F208" s="237" t="s">
        <v>253</v>
      </c>
      <c r="G208" s="238" t="s">
        <v>254</v>
      </c>
      <c r="H208" s="239">
        <v>144</v>
      </c>
      <c r="I208" s="240"/>
      <c r="J208" s="241">
        <f>ROUND(I208*H208,2)</f>
        <v>0</v>
      </c>
      <c r="K208" s="242"/>
      <c r="L208" s="44"/>
      <c r="M208" s="243" t="s">
        <v>1</v>
      </c>
      <c r="N208" s="244" t="s">
        <v>39</v>
      </c>
      <c r="O208" s="91"/>
      <c r="P208" s="245">
        <f>O208*H208</f>
        <v>0</v>
      </c>
      <c r="Q208" s="245">
        <v>0.00020000000000000001</v>
      </c>
      <c r="R208" s="245">
        <f>Q208*H208</f>
        <v>0.028800000000000003</v>
      </c>
      <c r="S208" s="245">
        <v>0</v>
      </c>
      <c r="T208" s="24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7" t="s">
        <v>138</v>
      </c>
      <c r="AT208" s="247" t="s">
        <v>134</v>
      </c>
      <c r="AU208" s="247" t="s">
        <v>84</v>
      </c>
      <c r="AY208" s="17" t="s">
        <v>132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7" t="s">
        <v>82</v>
      </c>
      <c r="BK208" s="248">
        <f>ROUND(I208*H208,2)</f>
        <v>0</v>
      </c>
      <c r="BL208" s="17" t="s">
        <v>138</v>
      </c>
      <c r="BM208" s="247" t="s">
        <v>255</v>
      </c>
    </row>
    <row r="209" s="2" customFormat="1">
      <c r="A209" s="38"/>
      <c r="B209" s="39"/>
      <c r="C209" s="40"/>
      <c r="D209" s="249" t="s">
        <v>140</v>
      </c>
      <c r="E209" s="40"/>
      <c r="F209" s="250" t="s">
        <v>256</v>
      </c>
      <c r="G209" s="40"/>
      <c r="H209" s="40"/>
      <c r="I209" s="203"/>
      <c r="J209" s="40"/>
      <c r="K209" s="40"/>
      <c r="L209" s="44"/>
      <c r="M209" s="251"/>
      <c r="N209" s="252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140</v>
      </c>
      <c r="AU209" s="17" t="s">
        <v>84</v>
      </c>
    </row>
    <row r="210" s="2" customFormat="1" ht="21.75" customHeight="1">
      <c r="A210" s="38"/>
      <c r="B210" s="39"/>
      <c r="C210" s="235" t="s">
        <v>7</v>
      </c>
      <c r="D210" s="235" t="s">
        <v>134</v>
      </c>
      <c r="E210" s="236" t="s">
        <v>257</v>
      </c>
      <c r="F210" s="237" t="s">
        <v>258</v>
      </c>
      <c r="G210" s="238" t="s">
        <v>156</v>
      </c>
      <c r="H210" s="239">
        <v>12</v>
      </c>
      <c r="I210" s="240"/>
      <c r="J210" s="241">
        <f>ROUND(I210*H210,2)</f>
        <v>0</v>
      </c>
      <c r="K210" s="242"/>
      <c r="L210" s="44"/>
      <c r="M210" s="243" t="s">
        <v>1</v>
      </c>
      <c r="N210" s="244" t="s">
        <v>39</v>
      </c>
      <c r="O210" s="91"/>
      <c r="P210" s="245">
        <f>O210*H210</f>
        <v>0</v>
      </c>
      <c r="Q210" s="245">
        <v>0.033500000000000002</v>
      </c>
      <c r="R210" s="245">
        <f>Q210*H210</f>
        <v>0.40200000000000002</v>
      </c>
      <c r="S210" s="245">
        <v>0</v>
      </c>
      <c r="T210" s="24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7" t="s">
        <v>138</v>
      </c>
      <c r="AT210" s="247" t="s">
        <v>134</v>
      </c>
      <c r="AU210" s="247" t="s">
        <v>84</v>
      </c>
      <c r="AY210" s="17" t="s">
        <v>132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7" t="s">
        <v>82</v>
      </c>
      <c r="BK210" s="248">
        <f>ROUND(I210*H210,2)</f>
        <v>0</v>
      </c>
      <c r="BL210" s="17" t="s">
        <v>138</v>
      </c>
      <c r="BM210" s="247" t="s">
        <v>259</v>
      </c>
    </row>
    <row r="211" s="2" customFormat="1">
      <c r="A211" s="38"/>
      <c r="B211" s="39"/>
      <c r="C211" s="40"/>
      <c r="D211" s="249" t="s">
        <v>140</v>
      </c>
      <c r="E211" s="40"/>
      <c r="F211" s="250" t="s">
        <v>260</v>
      </c>
      <c r="G211" s="40"/>
      <c r="H211" s="40"/>
      <c r="I211" s="203"/>
      <c r="J211" s="40"/>
      <c r="K211" s="40"/>
      <c r="L211" s="44"/>
      <c r="M211" s="251"/>
      <c r="N211" s="252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140</v>
      </c>
      <c r="AU211" s="17" t="s">
        <v>84</v>
      </c>
    </row>
    <row r="212" s="13" customFormat="1">
      <c r="A212" s="13"/>
      <c r="B212" s="253"/>
      <c r="C212" s="254"/>
      <c r="D212" s="249" t="s">
        <v>142</v>
      </c>
      <c r="E212" s="255" t="s">
        <v>1</v>
      </c>
      <c r="F212" s="256" t="s">
        <v>194</v>
      </c>
      <c r="G212" s="254"/>
      <c r="H212" s="257">
        <v>12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3" t="s">
        <v>142</v>
      </c>
      <c r="AU212" s="263" t="s">
        <v>84</v>
      </c>
      <c r="AV212" s="13" t="s">
        <v>84</v>
      </c>
      <c r="AW212" s="13" t="s">
        <v>31</v>
      </c>
      <c r="AX212" s="13" t="s">
        <v>74</v>
      </c>
      <c r="AY212" s="263" t="s">
        <v>132</v>
      </c>
    </row>
    <row r="213" s="14" customFormat="1">
      <c r="A213" s="14"/>
      <c r="B213" s="264"/>
      <c r="C213" s="265"/>
      <c r="D213" s="249" t="s">
        <v>142</v>
      </c>
      <c r="E213" s="266" t="s">
        <v>1</v>
      </c>
      <c r="F213" s="267" t="s">
        <v>166</v>
      </c>
      <c r="G213" s="265"/>
      <c r="H213" s="268">
        <v>12</v>
      </c>
      <c r="I213" s="269"/>
      <c r="J213" s="265"/>
      <c r="K213" s="265"/>
      <c r="L213" s="270"/>
      <c r="M213" s="271"/>
      <c r="N213" s="272"/>
      <c r="O213" s="272"/>
      <c r="P213" s="272"/>
      <c r="Q213" s="272"/>
      <c r="R213" s="272"/>
      <c r="S213" s="272"/>
      <c r="T213" s="27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4" t="s">
        <v>142</v>
      </c>
      <c r="AU213" s="274" t="s">
        <v>84</v>
      </c>
      <c r="AV213" s="14" t="s">
        <v>138</v>
      </c>
      <c r="AW213" s="14" t="s">
        <v>31</v>
      </c>
      <c r="AX213" s="14" t="s">
        <v>82</v>
      </c>
      <c r="AY213" s="274" t="s">
        <v>132</v>
      </c>
    </row>
    <row r="214" s="2" customFormat="1" ht="16.5" customHeight="1">
      <c r="A214" s="38"/>
      <c r="B214" s="39"/>
      <c r="C214" s="275" t="s">
        <v>261</v>
      </c>
      <c r="D214" s="275" t="s">
        <v>196</v>
      </c>
      <c r="E214" s="276" t="s">
        <v>262</v>
      </c>
      <c r="F214" s="277" t="s">
        <v>263</v>
      </c>
      <c r="G214" s="278" t="s">
        <v>156</v>
      </c>
      <c r="H214" s="279">
        <v>13.199999999999999</v>
      </c>
      <c r="I214" s="280"/>
      <c r="J214" s="281">
        <f>ROUND(I214*H214,2)</f>
        <v>0</v>
      </c>
      <c r="K214" s="282"/>
      <c r="L214" s="283"/>
      <c r="M214" s="284" t="s">
        <v>1</v>
      </c>
      <c r="N214" s="285" t="s">
        <v>39</v>
      </c>
      <c r="O214" s="91"/>
      <c r="P214" s="245">
        <f>O214*H214</f>
        <v>0</v>
      </c>
      <c r="Q214" s="245">
        <v>0.33000000000000002</v>
      </c>
      <c r="R214" s="245">
        <f>Q214*H214</f>
        <v>4.3559999999999999</v>
      </c>
      <c r="S214" s="245">
        <v>0</v>
      </c>
      <c r="T214" s="24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7" t="s">
        <v>177</v>
      </c>
      <c r="AT214" s="247" t="s">
        <v>196</v>
      </c>
      <c r="AU214" s="247" t="s">
        <v>84</v>
      </c>
      <c r="AY214" s="17" t="s">
        <v>132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7" t="s">
        <v>82</v>
      </c>
      <c r="BK214" s="248">
        <f>ROUND(I214*H214,2)</f>
        <v>0</v>
      </c>
      <c r="BL214" s="17" t="s">
        <v>138</v>
      </c>
      <c r="BM214" s="247" t="s">
        <v>264</v>
      </c>
    </row>
    <row r="215" s="2" customFormat="1">
      <c r="A215" s="38"/>
      <c r="B215" s="39"/>
      <c r="C215" s="40"/>
      <c r="D215" s="249" t="s">
        <v>140</v>
      </c>
      <c r="E215" s="40"/>
      <c r="F215" s="250" t="s">
        <v>265</v>
      </c>
      <c r="G215" s="40"/>
      <c r="H215" s="40"/>
      <c r="I215" s="203"/>
      <c r="J215" s="40"/>
      <c r="K215" s="40"/>
      <c r="L215" s="44"/>
      <c r="M215" s="251"/>
      <c r="N215" s="252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140</v>
      </c>
      <c r="AU215" s="17" t="s">
        <v>84</v>
      </c>
    </row>
    <row r="216" s="13" customFormat="1">
      <c r="A216" s="13"/>
      <c r="B216" s="253"/>
      <c r="C216" s="254"/>
      <c r="D216" s="249" t="s">
        <v>142</v>
      </c>
      <c r="E216" s="254"/>
      <c r="F216" s="256" t="s">
        <v>200</v>
      </c>
      <c r="G216" s="254"/>
      <c r="H216" s="257">
        <v>13.199999999999999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3" t="s">
        <v>142</v>
      </c>
      <c r="AU216" s="263" t="s">
        <v>84</v>
      </c>
      <c r="AV216" s="13" t="s">
        <v>84</v>
      </c>
      <c r="AW216" s="13" t="s">
        <v>4</v>
      </c>
      <c r="AX216" s="13" t="s">
        <v>82</v>
      </c>
      <c r="AY216" s="263" t="s">
        <v>132</v>
      </c>
    </row>
    <row r="217" s="2" customFormat="1" ht="24.15" customHeight="1">
      <c r="A217" s="38"/>
      <c r="B217" s="39"/>
      <c r="C217" s="235" t="s">
        <v>266</v>
      </c>
      <c r="D217" s="235" t="s">
        <v>134</v>
      </c>
      <c r="E217" s="236" t="s">
        <v>267</v>
      </c>
      <c r="F217" s="237" t="s">
        <v>268</v>
      </c>
      <c r="G217" s="238" t="s">
        <v>175</v>
      </c>
      <c r="H217" s="239">
        <v>1</v>
      </c>
      <c r="I217" s="240"/>
      <c r="J217" s="241">
        <f>ROUND(I217*H217,2)</f>
        <v>0</v>
      </c>
      <c r="K217" s="242"/>
      <c r="L217" s="44"/>
      <c r="M217" s="243" t="s">
        <v>1</v>
      </c>
      <c r="N217" s="244" t="s">
        <v>39</v>
      </c>
      <c r="O217" s="91"/>
      <c r="P217" s="245">
        <f>O217*H217</f>
        <v>0</v>
      </c>
      <c r="Q217" s="245">
        <v>0.00012999999999999999</v>
      </c>
      <c r="R217" s="245">
        <f>Q217*H217</f>
        <v>0.00012999999999999999</v>
      </c>
      <c r="S217" s="245">
        <v>0</v>
      </c>
      <c r="T217" s="24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7" t="s">
        <v>138</v>
      </c>
      <c r="AT217" s="247" t="s">
        <v>134</v>
      </c>
      <c r="AU217" s="247" t="s">
        <v>84</v>
      </c>
      <c r="AY217" s="17" t="s">
        <v>132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7" t="s">
        <v>82</v>
      </c>
      <c r="BK217" s="248">
        <f>ROUND(I217*H217,2)</f>
        <v>0</v>
      </c>
      <c r="BL217" s="17" t="s">
        <v>138</v>
      </c>
      <c r="BM217" s="247" t="s">
        <v>269</v>
      </c>
    </row>
    <row r="218" s="2" customFormat="1">
      <c r="A218" s="38"/>
      <c r="B218" s="39"/>
      <c r="C218" s="40"/>
      <c r="D218" s="249" t="s">
        <v>140</v>
      </c>
      <c r="E218" s="40"/>
      <c r="F218" s="250" t="s">
        <v>270</v>
      </c>
      <c r="G218" s="40"/>
      <c r="H218" s="40"/>
      <c r="I218" s="203"/>
      <c r="J218" s="40"/>
      <c r="K218" s="40"/>
      <c r="L218" s="44"/>
      <c r="M218" s="251"/>
      <c r="N218" s="252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140</v>
      </c>
      <c r="AU218" s="17" t="s">
        <v>84</v>
      </c>
    </row>
    <row r="219" s="2" customFormat="1" ht="21.75" customHeight="1">
      <c r="A219" s="38"/>
      <c r="B219" s="39"/>
      <c r="C219" s="235" t="s">
        <v>271</v>
      </c>
      <c r="D219" s="235" t="s">
        <v>134</v>
      </c>
      <c r="E219" s="236" t="s">
        <v>272</v>
      </c>
      <c r="F219" s="237" t="s">
        <v>273</v>
      </c>
      <c r="G219" s="238" t="s">
        <v>137</v>
      </c>
      <c r="H219" s="239">
        <v>0.59999999999999998</v>
      </c>
      <c r="I219" s="240"/>
      <c r="J219" s="241">
        <f>ROUND(I219*H219,2)</f>
        <v>0</v>
      </c>
      <c r="K219" s="242"/>
      <c r="L219" s="44"/>
      <c r="M219" s="243" t="s">
        <v>1</v>
      </c>
      <c r="N219" s="244" t="s">
        <v>39</v>
      </c>
      <c r="O219" s="91"/>
      <c r="P219" s="245">
        <f>O219*H219</f>
        <v>0</v>
      </c>
      <c r="Q219" s="245">
        <v>0</v>
      </c>
      <c r="R219" s="245">
        <f>Q219*H219</f>
        <v>0</v>
      </c>
      <c r="S219" s="245">
        <v>0</v>
      </c>
      <c r="T219" s="24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7" t="s">
        <v>138</v>
      </c>
      <c r="AT219" s="247" t="s">
        <v>134</v>
      </c>
      <c r="AU219" s="247" t="s">
        <v>84</v>
      </c>
      <c r="AY219" s="17" t="s">
        <v>132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7" t="s">
        <v>82</v>
      </c>
      <c r="BK219" s="248">
        <f>ROUND(I219*H219,2)</f>
        <v>0</v>
      </c>
      <c r="BL219" s="17" t="s">
        <v>138</v>
      </c>
      <c r="BM219" s="247" t="s">
        <v>274</v>
      </c>
    </row>
    <row r="220" s="2" customFormat="1">
      <c r="A220" s="38"/>
      <c r="B220" s="39"/>
      <c r="C220" s="40"/>
      <c r="D220" s="249" t="s">
        <v>140</v>
      </c>
      <c r="E220" s="40"/>
      <c r="F220" s="250" t="s">
        <v>275</v>
      </c>
      <c r="G220" s="40"/>
      <c r="H220" s="40"/>
      <c r="I220" s="203"/>
      <c r="J220" s="40"/>
      <c r="K220" s="40"/>
      <c r="L220" s="44"/>
      <c r="M220" s="251"/>
      <c r="N220" s="252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140</v>
      </c>
      <c r="AU220" s="17" t="s">
        <v>84</v>
      </c>
    </row>
    <row r="221" s="13" customFormat="1">
      <c r="A221" s="13"/>
      <c r="B221" s="253"/>
      <c r="C221" s="254"/>
      <c r="D221" s="249" t="s">
        <v>142</v>
      </c>
      <c r="E221" s="255" t="s">
        <v>1</v>
      </c>
      <c r="F221" s="256" t="s">
        <v>276</v>
      </c>
      <c r="G221" s="254"/>
      <c r="H221" s="257">
        <v>0.59999999999999998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3" t="s">
        <v>142</v>
      </c>
      <c r="AU221" s="263" t="s">
        <v>84</v>
      </c>
      <c r="AV221" s="13" t="s">
        <v>84</v>
      </c>
      <c r="AW221" s="13" t="s">
        <v>31</v>
      </c>
      <c r="AX221" s="13" t="s">
        <v>74</v>
      </c>
      <c r="AY221" s="263" t="s">
        <v>132</v>
      </c>
    </row>
    <row r="222" s="14" customFormat="1">
      <c r="A222" s="14"/>
      <c r="B222" s="264"/>
      <c r="C222" s="265"/>
      <c r="D222" s="249" t="s">
        <v>142</v>
      </c>
      <c r="E222" s="266" t="s">
        <v>1</v>
      </c>
      <c r="F222" s="267" t="s">
        <v>166</v>
      </c>
      <c r="G222" s="265"/>
      <c r="H222" s="268">
        <v>0.59999999999999998</v>
      </c>
      <c r="I222" s="269"/>
      <c r="J222" s="265"/>
      <c r="K222" s="265"/>
      <c r="L222" s="270"/>
      <c r="M222" s="271"/>
      <c r="N222" s="272"/>
      <c r="O222" s="272"/>
      <c r="P222" s="272"/>
      <c r="Q222" s="272"/>
      <c r="R222" s="272"/>
      <c r="S222" s="272"/>
      <c r="T222" s="27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4" t="s">
        <v>142</v>
      </c>
      <c r="AU222" s="274" t="s">
        <v>84</v>
      </c>
      <c r="AV222" s="14" t="s">
        <v>138</v>
      </c>
      <c r="AW222" s="14" t="s">
        <v>31</v>
      </c>
      <c r="AX222" s="14" t="s">
        <v>82</v>
      </c>
      <c r="AY222" s="274" t="s">
        <v>132</v>
      </c>
    </row>
    <row r="223" s="15" customFormat="1">
      <c r="A223" s="15"/>
      <c r="B223" s="286"/>
      <c r="C223" s="287"/>
      <c r="D223" s="249" t="s">
        <v>142</v>
      </c>
      <c r="E223" s="288" t="s">
        <v>1</v>
      </c>
      <c r="F223" s="289" t="s">
        <v>277</v>
      </c>
      <c r="G223" s="287"/>
      <c r="H223" s="288" t="s">
        <v>1</v>
      </c>
      <c r="I223" s="290"/>
      <c r="J223" s="287"/>
      <c r="K223" s="287"/>
      <c r="L223" s="291"/>
      <c r="M223" s="292"/>
      <c r="N223" s="293"/>
      <c r="O223" s="293"/>
      <c r="P223" s="293"/>
      <c r="Q223" s="293"/>
      <c r="R223" s="293"/>
      <c r="S223" s="293"/>
      <c r="T223" s="29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95" t="s">
        <v>142</v>
      </c>
      <c r="AU223" s="295" t="s">
        <v>84</v>
      </c>
      <c r="AV223" s="15" t="s">
        <v>82</v>
      </c>
      <c r="AW223" s="15" t="s">
        <v>31</v>
      </c>
      <c r="AX223" s="15" t="s">
        <v>74</v>
      </c>
      <c r="AY223" s="295" t="s">
        <v>132</v>
      </c>
    </row>
    <row r="224" s="2" customFormat="1" ht="16.5" customHeight="1">
      <c r="A224" s="38"/>
      <c r="B224" s="39"/>
      <c r="C224" s="235" t="s">
        <v>278</v>
      </c>
      <c r="D224" s="235" t="s">
        <v>134</v>
      </c>
      <c r="E224" s="236" t="s">
        <v>279</v>
      </c>
      <c r="F224" s="237" t="s">
        <v>280</v>
      </c>
      <c r="G224" s="238" t="s">
        <v>156</v>
      </c>
      <c r="H224" s="239">
        <v>2.3999999999999999</v>
      </c>
      <c r="I224" s="240"/>
      <c r="J224" s="241">
        <f>ROUND(I224*H224,2)</f>
        <v>0</v>
      </c>
      <c r="K224" s="242"/>
      <c r="L224" s="44"/>
      <c r="M224" s="243" t="s">
        <v>1</v>
      </c>
      <c r="N224" s="244" t="s">
        <v>39</v>
      </c>
      <c r="O224" s="91"/>
      <c r="P224" s="245">
        <f>O224*H224</f>
        <v>0</v>
      </c>
      <c r="Q224" s="245">
        <v>0.012080000000000001</v>
      </c>
      <c r="R224" s="245">
        <f>Q224*H224</f>
        <v>0.028992</v>
      </c>
      <c r="S224" s="245">
        <v>0</v>
      </c>
      <c r="T224" s="24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7" t="s">
        <v>138</v>
      </c>
      <c r="AT224" s="247" t="s">
        <v>134</v>
      </c>
      <c r="AU224" s="247" t="s">
        <v>84</v>
      </c>
      <c r="AY224" s="17" t="s">
        <v>132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7" t="s">
        <v>82</v>
      </c>
      <c r="BK224" s="248">
        <f>ROUND(I224*H224,2)</f>
        <v>0</v>
      </c>
      <c r="BL224" s="17" t="s">
        <v>138</v>
      </c>
      <c r="BM224" s="247" t="s">
        <v>281</v>
      </c>
    </row>
    <row r="225" s="2" customFormat="1">
      <c r="A225" s="38"/>
      <c r="B225" s="39"/>
      <c r="C225" s="40"/>
      <c r="D225" s="249" t="s">
        <v>140</v>
      </c>
      <c r="E225" s="40"/>
      <c r="F225" s="250" t="s">
        <v>282</v>
      </c>
      <c r="G225" s="40"/>
      <c r="H225" s="40"/>
      <c r="I225" s="203"/>
      <c r="J225" s="40"/>
      <c r="K225" s="40"/>
      <c r="L225" s="44"/>
      <c r="M225" s="251"/>
      <c r="N225" s="252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140</v>
      </c>
      <c r="AU225" s="17" t="s">
        <v>84</v>
      </c>
    </row>
    <row r="226" s="2" customFormat="1" ht="16.5" customHeight="1">
      <c r="A226" s="38"/>
      <c r="B226" s="39"/>
      <c r="C226" s="235" t="s">
        <v>283</v>
      </c>
      <c r="D226" s="235" t="s">
        <v>134</v>
      </c>
      <c r="E226" s="236" t="s">
        <v>284</v>
      </c>
      <c r="F226" s="237" t="s">
        <v>285</v>
      </c>
      <c r="G226" s="238" t="s">
        <v>156</v>
      </c>
      <c r="H226" s="239">
        <v>2.3999999999999999</v>
      </c>
      <c r="I226" s="240"/>
      <c r="J226" s="241">
        <f>ROUND(I226*H226,2)</f>
        <v>0</v>
      </c>
      <c r="K226" s="242"/>
      <c r="L226" s="44"/>
      <c r="M226" s="243" t="s">
        <v>1</v>
      </c>
      <c r="N226" s="244" t="s">
        <v>39</v>
      </c>
      <c r="O226" s="91"/>
      <c r="P226" s="245">
        <f>O226*H226</f>
        <v>0</v>
      </c>
      <c r="Q226" s="245">
        <v>0</v>
      </c>
      <c r="R226" s="245">
        <f>Q226*H226</f>
        <v>0</v>
      </c>
      <c r="S226" s="245">
        <v>0</v>
      </c>
      <c r="T226" s="24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7" t="s">
        <v>138</v>
      </c>
      <c r="AT226" s="247" t="s">
        <v>134</v>
      </c>
      <c r="AU226" s="247" t="s">
        <v>84</v>
      </c>
      <c r="AY226" s="17" t="s">
        <v>132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7" t="s">
        <v>82</v>
      </c>
      <c r="BK226" s="248">
        <f>ROUND(I226*H226,2)</f>
        <v>0</v>
      </c>
      <c r="BL226" s="17" t="s">
        <v>138</v>
      </c>
      <c r="BM226" s="247" t="s">
        <v>286</v>
      </c>
    </row>
    <row r="227" s="2" customFormat="1">
      <c r="A227" s="38"/>
      <c r="B227" s="39"/>
      <c r="C227" s="40"/>
      <c r="D227" s="249" t="s">
        <v>140</v>
      </c>
      <c r="E227" s="40"/>
      <c r="F227" s="250" t="s">
        <v>287</v>
      </c>
      <c r="G227" s="40"/>
      <c r="H227" s="40"/>
      <c r="I227" s="203"/>
      <c r="J227" s="40"/>
      <c r="K227" s="40"/>
      <c r="L227" s="44"/>
      <c r="M227" s="251"/>
      <c r="N227" s="252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140</v>
      </c>
      <c r="AU227" s="17" t="s">
        <v>84</v>
      </c>
    </row>
    <row r="228" s="2" customFormat="1" ht="16.5" customHeight="1">
      <c r="A228" s="38"/>
      <c r="B228" s="39"/>
      <c r="C228" s="235" t="s">
        <v>288</v>
      </c>
      <c r="D228" s="235" t="s">
        <v>134</v>
      </c>
      <c r="E228" s="236" t="s">
        <v>289</v>
      </c>
      <c r="F228" s="237" t="s">
        <v>290</v>
      </c>
      <c r="G228" s="238" t="s">
        <v>162</v>
      </c>
      <c r="H228" s="239">
        <v>0.059999999999999998</v>
      </c>
      <c r="I228" s="240"/>
      <c r="J228" s="241">
        <f>ROUND(I228*H228,2)</f>
        <v>0</v>
      </c>
      <c r="K228" s="242"/>
      <c r="L228" s="44"/>
      <c r="M228" s="243" t="s">
        <v>1</v>
      </c>
      <c r="N228" s="244" t="s">
        <v>39</v>
      </c>
      <c r="O228" s="91"/>
      <c r="P228" s="245">
        <f>O228*H228</f>
        <v>0</v>
      </c>
      <c r="Q228" s="245">
        <v>1.05168</v>
      </c>
      <c r="R228" s="245">
        <f>Q228*H228</f>
        <v>0.063100799999999999</v>
      </c>
      <c r="S228" s="245">
        <v>0</v>
      </c>
      <c r="T228" s="24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7" t="s">
        <v>138</v>
      </c>
      <c r="AT228" s="247" t="s">
        <v>134</v>
      </c>
      <c r="AU228" s="247" t="s">
        <v>84</v>
      </c>
      <c r="AY228" s="17" t="s">
        <v>132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7" t="s">
        <v>82</v>
      </c>
      <c r="BK228" s="248">
        <f>ROUND(I228*H228,2)</f>
        <v>0</v>
      </c>
      <c r="BL228" s="17" t="s">
        <v>138</v>
      </c>
      <c r="BM228" s="247" t="s">
        <v>291</v>
      </c>
    </row>
    <row r="229" s="2" customFormat="1">
      <c r="A229" s="38"/>
      <c r="B229" s="39"/>
      <c r="C229" s="40"/>
      <c r="D229" s="249" t="s">
        <v>140</v>
      </c>
      <c r="E229" s="40"/>
      <c r="F229" s="250" t="s">
        <v>292</v>
      </c>
      <c r="G229" s="40"/>
      <c r="H229" s="40"/>
      <c r="I229" s="203"/>
      <c r="J229" s="40"/>
      <c r="K229" s="40"/>
      <c r="L229" s="44"/>
      <c r="M229" s="251"/>
      <c r="N229" s="252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140</v>
      </c>
      <c r="AU229" s="17" t="s">
        <v>84</v>
      </c>
    </row>
    <row r="230" s="12" customFormat="1" ht="22.8" customHeight="1">
      <c r="A230" s="12"/>
      <c r="B230" s="220"/>
      <c r="C230" s="221"/>
      <c r="D230" s="222" t="s">
        <v>73</v>
      </c>
      <c r="E230" s="233" t="s">
        <v>167</v>
      </c>
      <c r="F230" s="233" t="s">
        <v>293</v>
      </c>
      <c r="G230" s="221"/>
      <c r="H230" s="221"/>
      <c r="I230" s="224"/>
      <c r="J230" s="234">
        <f>BK230</f>
        <v>0</v>
      </c>
      <c r="K230" s="221"/>
      <c r="L230" s="225"/>
      <c r="M230" s="226"/>
      <c r="N230" s="227"/>
      <c r="O230" s="227"/>
      <c r="P230" s="228">
        <f>SUM(P231:P235)</f>
        <v>0</v>
      </c>
      <c r="Q230" s="227"/>
      <c r="R230" s="228">
        <f>SUM(R231:R235)</f>
        <v>0.24780000000000002</v>
      </c>
      <c r="S230" s="227"/>
      <c r="T230" s="229">
        <f>SUM(T231:T235)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30" t="s">
        <v>82</v>
      </c>
      <c r="AT230" s="231" t="s">
        <v>73</v>
      </c>
      <c r="AU230" s="231" t="s">
        <v>82</v>
      </c>
      <c r="AY230" s="230" t="s">
        <v>132</v>
      </c>
      <c r="BK230" s="232">
        <f>SUM(BK231:BK235)</f>
        <v>0</v>
      </c>
    </row>
    <row r="231" s="2" customFormat="1" ht="24.15" customHeight="1">
      <c r="A231" s="38"/>
      <c r="B231" s="39"/>
      <c r="C231" s="235" t="s">
        <v>294</v>
      </c>
      <c r="D231" s="235" t="s">
        <v>134</v>
      </c>
      <c r="E231" s="236" t="s">
        <v>295</v>
      </c>
      <c r="F231" s="237" t="s">
        <v>296</v>
      </c>
      <c r="G231" s="238" t="s">
        <v>204</v>
      </c>
      <c r="H231" s="239">
        <v>12</v>
      </c>
      <c r="I231" s="240"/>
      <c r="J231" s="241">
        <f>ROUND(I231*H231,2)</f>
        <v>0</v>
      </c>
      <c r="K231" s="242"/>
      <c r="L231" s="44"/>
      <c r="M231" s="243" t="s">
        <v>1</v>
      </c>
      <c r="N231" s="244" t="s">
        <v>39</v>
      </c>
      <c r="O231" s="91"/>
      <c r="P231" s="245">
        <f>O231*H231</f>
        <v>0</v>
      </c>
      <c r="Q231" s="245">
        <v>0.020650000000000002</v>
      </c>
      <c r="R231" s="245">
        <f>Q231*H231</f>
        <v>0.24780000000000002</v>
      </c>
      <c r="S231" s="245">
        <v>0</v>
      </c>
      <c r="T231" s="24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7" t="s">
        <v>138</v>
      </c>
      <c r="AT231" s="247" t="s">
        <v>134</v>
      </c>
      <c r="AU231" s="247" t="s">
        <v>84</v>
      </c>
      <c r="AY231" s="17" t="s">
        <v>132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7" t="s">
        <v>82</v>
      </c>
      <c r="BK231" s="248">
        <f>ROUND(I231*H231,2)</f>
        <v>0</v>
      </c>
      <c r="BL231" s="17" t="s">
        <v>138</v>
      </c>
      <c r="BM231" s="247" t="s">
        <v>297</v>
      </c>
    </row>
    <row r="232" s="2" customFormat="1">
      <c r="A232" s="38"/>
      <c r="B232" s="39"/>
      <c r="C232" s="40"/>
      <c r="D232" s="249" t="s">
        <v>140</v>
      </c>
      <c r="E232" s="40"/>
      <c r="F232" s="250" t="s">
        <v>298</v>
      </c>
      <c r="G232" s="40"/>
      <c r="H232" s="40"/>
      <c r="I232" s="203"/>
      <c r="J232" s="40"/>
      <c r="K232" s="40"/>
      <c r="L232" s="44"/>
      <c r="M232" s="251"/>
      <c r="N232" s="252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140</v>
      </c>
      <c r="AU232" s="17" t="s">
        <v>84</v>
      </c>
    </row>
    <row r="233" s="15" customFormat="1">
      <c r="A233" s="15"/>
      <c r="B233" s="286"/>
      <c r="C233" s="287"/>
      <c r="D233" s="249" t="s">
        <v>142</v>
      </c>
      <c r="E233" s="288" t="s">
        <v>1</v>
      </c>
      <c r="F233" s="289" t="s">
        <v>299</v>
      </c>
      <c r="G233" s="287"/>
      <c r="H233" s="288" t="s">
        <v>1</v>
      </c>
      <c r="I233" s="290"/>
      <c r="J233" s="287"/>
      <c r="K233" s="287"/>
      <c r="L233" s="291"/>
      <c r="M233" s="292"/>
      <c r="N233" s="293"/>
      <c r="O233" s="293"/>
      <c r="P233" s="293"/>
      <c r="Q233" s="293"/>
      <c r="R233" s="293"/>
      <c r="S233" s="293"/>
      <c r="T233" s="29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95" t="s">
        <v>142</v>
      </c>
      <c r="AU233" s="295" t="s">
        <v>84</v>
      </c>
      <c r="AV233" s="15" t="s">
        <v>82</v>
      </c>
      <c r="AW233" s="15" t="s">
        <v>31</v>
      </c>
      <c r="AX233" s="15" t="s">
        <v>74</v>
      </c>
      <c r="AY233" s="295" t="s">
        <v>132</v>
      </c>
    </row>
    <row r="234" s="13" customFormat="1">
      <c r="A234" s="13"/>
      <c r="B234" s="253"/>
      <c r="C234" s="254"/>
      <c r="D234" s="249" t="s">
        <v>142</v>
      </c>
      <c r="E234" s="255" t="s">
        <v>1</v>
      </c>
      <c r="F234" s="256" t="s">
        <v>201</v>
      </c>
      <c r="G234" s="254"/>
      <c r="H234" s="257">
        <v>12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3" t="s">
        <v>142</v>
      </c>
      <c r="AU234" s="263" t="s">
        <v>84</v>
      </c>
      <c r="AV234" s="13" t="s">
        <v>84</v>
      </c>
      <c r="AW234" s="13" t="s">
        <v>31</v>
      </c>
      <c r="AX234" s="13" t="s">
        <v>74</v>
      </c>
      <c r="AY234" s="263" t="s">
        <v>132</v>
      </c>
    </row>
    <row r="235" s="14" customFormat="1">
      <c r="A235" s="14"/>
      <c r="B235" s="264"/>
      <c r="C235" s="265"/>
      <c r="D235" s="249" t="s">
        <v>142</v>
      </c>
      <c r="E235" s="266" t="s">
        <v>1</v>
      </c>
      <c r="F235" s="267" t="s">
        <v>166</v>
      </c>
      <c r="G235" s="265"/>
      <c r="H235" s="268">
        <v>12</v>
      </c>
      <c r="I235" s="269"/>
      <c r="J235" s="265"/>
      <c r="K235" s="265"/>
      <c r="L235" s="270"/>
      <c r="M235" s="271"/>
      <c r="N235" s="272"/>
      <c r="O235" s="272"/>
      <c r="P235" s="272"/>
      <c r="Q235" s="272"/>
      <c r="R235" s="272"/>
      <c r="S235" s="272"/>
      <c r="T235" s="27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4" t="s">
        <v>142</v>
      </c>
      <c r="AU235" s="274" t="s">
        <v>84</v>
      </c>
      <c r="AV235" s="14" t="s">
        <v>138</v>
      </c>
      <c r="AW235" s="14" t="s">
        <v>31</v>
      </c>
      <c r="AX235" s="14" t="s">
        <v>82</v>
      </c>
      <c r="AY235" s="274" t="s">
        <v>132</v>
      </c>
    </row>
    <row r="236" s="12" customFormat="1" ht="22.8" customHeight="1">
      <c r="A236" s="12"/>
      <c r="B236" s="220"/>
      <c r="C236" s="221"/>
      <c r="D236" s="222" t="s">
        <v>73</v>
      </c>
      <c r="E236" s="233" t="s">
        <v>182</v>
      </c>
      <c r="F236" s="233" t="s">
        <v>300</v>
      </c>
      <c r="G236" s="221"/>
      <c r="H236" s="221"/>
      <c r="I236" s="224"/>
      <c r="J236" s="234">
        <f>BK236</f>
        <v>0</v>
      </c>
      <c r="K236" s="221"/>
      <c r="L236" s="225"/>
      <c r="M236" s="226"/>
      <c r="N236" s="227"/>
      <c r="O236" s="227"/>
      <c r="P236" s="228">
        <f>SUM(P237:P242)</f>
        <v>0</v>
      </c>
      <c r="Q236" s="227"/>
      <c r="R236" s="228">
        <f>SUM(R237:R242)</f>
        <v>0</v>
      </c>
      <c r="S236" s="227"/>
      <c r="T236" s="229">
        <f>SUM(T237:T242)</f>
        <v>17.035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30" t="s">
        <v>82</v>
      </c>
      <c r="AT236" s="231" t="s">
        <v>73</v>
      </c>
      <c r="AU236" s="231" t="s">
        <v>82</v>
      </c>
      <c r="AY236" s="230" t="s">
        <v>132</v>
      </c>
      <c r="BK236" s="232">
        <f>SUM(BK237:BK242)</f>
        <v>0</v>
      </c>
    </row>
    <row r="237" s="2" customFormat="1" ht="16.5" customHeight="1">
      <c r="A237" s="38"/>
      <c r="B237" s="39"/>
      <c r="C237" s="235" t="s">
        <v>301</v>
      </c>
      <c r="D237" s="235" t="s">
        <v>134</v>
      </c>
      <c r="E237" s="236" t="s">
        <v>302</v>
      </c>
      <c r="F237" s="237" t="s">
        <v>303</v>
      </c>
      <c r="G237" s="238" t="s">
        <v>137</v>
      </c>
      <c r="H237" s="239">
        <v>1.8</v>
      </c>
      <c r="I237" s="240"/>
      <c r="J237" s="241">
        <f>ROUND(I237*H237,2)</f>
        <v>0</v>
      </c>
      <c r="K237" s="242"/>
      <c r="L237" s="44"/>
      <c r="M237" s="243" t="s">
        <v>1</v>
      </c>
      <c r="N237" s="244" t="s">
        <v>39</v>
      </c>
      <c r="O237" s="91"/>
      <c r="P237" s="245">
        <f>O237*H237</f>
        <v>0</v>
      </c>
      <c r="Q237" s="245">
        <v>0</v>
      </c>
      <c r="R237" s="245">
        <f>Q237*H237</f>
        <v>0</v>
      </c>
      <c r="S237" s="245">
        <v>2.1000000000000001</v>
      </c>
      <c r="T237" s="246">
        <f>S237*H237</f>
        <v>3.7800000000000002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7" t="s">
        <v>138</v>
      </c>
      <c r="AT237" s="247" t="s">
        <v>134</v>
      </c>
      <c r="AU237" s="247" t="s">
        <v>84</v>
      </c>
      <c r="AY237" s="17" t="s">
        <v>132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7" t="s">
        <v>82</v>
      </c>
      <c r="BK237" s="248">
        <f>ROUND(I237*H237,2)</f>
        <v>0</v>
      </c>
      <c r="BL237" s="17" t="s">
        <v>138</v>
      </c>
      <c r="BM237" s="247" t="s">
        <v>304</v>
      </c>
    </row>
    <row r="238" s="2" customFormat="1">
      <c r="A238" s="38"/>
      <c r="B238" s="39"/>
      <c r="C238" s="40"/>
      <c r="D238" s="249" t="s">
        <v>140</v>
      </c>
      <c r="E238" s="40"/>
      <c r="F238" s="250" t="s">
        <v>305</v>
      </c>
      <c r="G238" s="40"/>
      <c r="H238" s="40"/>
      <c r="I238" s="203"/>
      <c r="J238" s="40"/>
      <c r="K238" s="40"/>
      <c r="L238" s="44"/>
      <c r="M238" s="251"/>
      <c r="N238" s="252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140</v>
      </c>
      <c r="AU238" s="17" t="s">
        <v>84</v>
      </c>
    </row>
    <row r="239" s="2" customFormat="1" ht="21.75" customHeight="1">
      <c r="A239" s="38"/>
      <c r="B239" s="39"/>
      <c r="C239" s="235" t="s">
        <v>306</v>
      </c>
      <c r="D239" s="235" t="s">
        <v>134</v>
      </c>
      <c r="E239" s="236" t="s">
        <v>307</v>
      </c>
      <c r="F239" s="237" t="s">
        <v>308</v>
      </c>
      <c r="G239" s="238" t="s">
        <v>137</v>
      </c>
      <c r="H239" s="239">
        <v>5.5</v>
      </c>
      <c r="I239" s="240"/>
      <c r="J239" s="241">
        <f>ROUND(I239*H239,2)</f>
        <v>0</v>
      </c>
      <c r="K239" s="242"/>
      <c r="L239" s="44"/>
      <c r="M239" s="243" t="s">
        <v>1</v>
      </c>
      <c r="N239" s="244" t="s">
        <v>39</v>
      </c>
      <c r="O239" s="91"/>
      <c r="P239" s="245">
        <f>O239*H239</f>
        <v>0</v>
      </c>
      <c r="Q239" s="245">
        <v>0</v>
      </c>
      <c r="R239" s="245">
        <f>Q239*H239</f>
        <v>0</v>
      </c>
      <c r="S239" s="245">
        <v>2.4100000000000001</v>
      </c>
      <c r="T239" s="246">
        <f>S239*H239</f>
        <v>13.255000000000001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7" t="s">
        <v>138</v>
      </c>
      <c r="AT239" s="247" t="s">
        <v>134</v>
      </c>
      <c r="AU239" s="247" t="s">
        <v>84</v>
      </c>
      <c r="AY239" s="17" t="s">
        <v>132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7" t="s">
        <v>82</v>
      </c>
      <c r="BK239" s="248">
        <f>ROUND(I239*H239,2)</f>
        <v>0</v>
      </c>
      <c r="BL239" s="17" t="s">
        <v>138</v>
      </c>
      <c r="BM239" s="247" t="s">
        <v>309</v>
      </c>
    </row>
    <row r="240" s="2" customFormat="1">
      <c r="A240" s="38"/>
      <c r="B240" s="39"/>
      <c r="C240" s="40"/>
      <c r="D240" s="249" t="s">
        <v>140</v>
      </c>
      <c r="E240" s="40"/>
      <c r="F240" s="250" t="s">
        <v>310</v>
      </c>
      <c r="G240" s="40"/>
      <c r="H240" s="40"/>
      <c r="I240" s="203"/>
      <c r="J240" s="40"/>
      <c r="K240" s="40"/>
      <c r="L240" s="44"/>
      <c r="M240" s="251"/>
      <c r="N240" s="252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140</v>
      </c>
      <c r="AU240" s="17" t="s">
        <v>84</v>
      </c>
    </row>
    <row r="241" s="13" customFormat="1">
      <c r="A241" s="13"/>
      <c r="B241" s="253"/>
      <c r="C241" s="254"/>
      <c r="D241" s="249" t="s">
        <v>142</v>
      </c>
      <c r="E241" s="255" t="s">
        <v>1</v>
      </c>
      <c r="F241" s="256" t="s">
        <v>311</v>
      </c>
      <c r="G241" s="254"/>
      <c r="H241" s="257">
        <v>5.5</v>
      </c>
      <c r="I241" s="258"/>
      <c r="J241" s="254"/>
      <c r="K241" s="254"/>
      <c r="L241" s="259"/>
      <c r="M241" s="260"/>
      <c r="N241" s="261"/>
      <c r="O241" s="261"/>
      <c r="P241" s="261"/>
      <c r="Q241" s="261"/>
      <c r="R241" s="261"/>
      <c r="S241" s="261"/>
      <c r="T241" s="26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3" t="s">
        <v>142</v>
      </c>
      <c r="AU241" s="263" t="s">
        <v>84</v>
      </c>
      <c r="AV241" s="13" t="s">
        <v>84</v>
      </c>
      <c r="AW241" s="13" t="s">
        <v>31</v>
      </c>
      <c r="AX241" s="13" t="s">
        <v>74</v>
      </c>
      <c r="AY241" s="263" t="s">
        <v>132</v>
      </c>
    </row>
    <row r="242" s="14" customFormat="1">
      <c r="A242" s="14"/>
      <c r="B242" s="264"/>
      <c r="C242" s="265"/>
      <c r="D242" s="249" t="s">
        <v>142</v>
      </c>
      <c r="E242" s="266" t="s">
        <v>1</v>
      </c>
      <c r="F242" s="267" t="s">
        <v>166</v>
      </c>
      <c r="G242" s="265"/>
      <c r="H242" s="268">
        <v>5.5</v>
      </c>
      <c r="I242" s="269"/>
      <c r="J242" s="265"/>
      <c r="K242" s="265"/>
      <c r="L242" s="270"/>
      <c r="M242" s="271"/>
      <c r="N242" s="272"/>
      <c r="O242" s="272"/>
      <c r="P242" s="272"/>
      <c r="Q242" s="272"/>
      <c r="R242" s="272"/>
      <c r="S242" s="272"/>
      <c r="T242" s="27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4" t="s">
        <v>142</v>
      </c>
      <c r="AU242" s="274" t="s">
        <v>84</v>
      </c>
      <c r="AV242" s="14" t="s">
        <v>138</v>
      </c>
      <c r="AW242" s="14" t="s">
        <v>31</v>
      </c>
      <c r="AX242" s="14" t="s">
        <v>82</v>
      </c>
      <c r="AY242" s="274" t="s">
        <v>132</v>
      </c>
    </row>
    <row r="243" s="12" customFormat="1" ht="22.8" customHeight="1">
      <c r="A243" s="12"/>
      <c r="B243" s="220"/>
      <c r="C243" s="221"/>
      <c r="D243" s="222" t="s">
        <v>73</v>
      </c>
      <c r="E243" s="233" t="s">
        <v>312</v>
      </c>
      <c r="F243" s="233" t="s">
        <v>313</v>
      </c>
      <c r="G243" s="221"/>
      <c r="H243" s="221"/>
      <c r="I243" s="224"/>
      <c r="J243" s="234">
        <f>BK243</f>
        <v>0</v>
      </c>
      <c r="K243" s="221"/>
      <c r="L243" s="225"/>
      <c r="M243" s="226"/>
      <c r="N243" s="227"/>
      <c r="O243" s="227"/>
      <c r="P243" s="228">
        <f>SUM(P244:P245)</f>
        <v>0</v>
      </c>
      <c r="Q243" s="227"/>
      <c r="R243" s="228">
        <f>SUM(R244:R245)</f>
        <v>0</v>
      </c>
      <c r="S243" s="227"/>
      <c r="T243" s="229">
        <f>SUM(T244:T245)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30" t="s">
        <v>82</v>
      </c>
      <c r="AT243" s="231" t="s">
        <v>73</v>
      </c>
      <c r="AU243" s="231" t="s">
        <v>82</v>
      </c>
      <c r="AY243" s="230" t="s">
        <v>132</v>
      </c>
      <c r="BK243" s="232">
        <f>SUM(BK244:BK245)</f>
        <v>0</v>
      </c>
    </row>
    <row r="244" s="2" customFormat="1" ht="16.5" customHeight="1">
      <c r="A244" s="38"/>
      <c r="B244" s="39"/>
      <c r="C244" s="235" t="s">
        <v>314</v>
      </c>
      <c r="D244" s="235" t="s">
        <v>134</v>
      </c>
      <c r="E244" s="236" t="s">
        <v>315</v>
      </c>
      <c r="F244" s="237" t="s">
        <v>316</v>
      </c>
      <c r="G244" s="238" t="s">
        <v>162</v>
      </c>
      <c r="H244" s="239">
        <v>28.788</v>
      </c>
      <c r="I244" s="240"/>
      <c r="J244" s="241">
        <f>ROUND(I244*H244,2)</f>
        <v>0</v>
      </c>
      <c r="K244" s="242"/>
      <c r="L244" s="44"/>
      <c r="M244" s="243" t="s">
        <v>1</v>
      </c>
      <c r="N244" s="244" t="s">
        <v>39</v>
      </c>
      <c r="O244" s="91"/>
      <c r="P244" s="245">
        <f>O244*H244</f>
        <v>0</v>
      </c>
      <c r="Q244" s="245">
        <v>0</v>
      </c>
      <c r="R244" s="245">
        <f>Q244*H244</f>
        <v>0</v>
      </c>
      <c r="S244" s="245">
        <v>0</v>
      </c>
      <c r="T244" s="24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7" t="s">
        <v>138</v>
      </c>
      <c r="AT244" s="247" t="s">
        <v>134</v>
      </c>
      <c r="AU244" s="247" t="s">
        <v>84</v>
      </c>
      <c r="AY244" s="17" t="s">
        <v>132</v>
      </c>
      <c r="BE244" s="248">
        <f>IF(N244="základní",J244,0)</f>
        <v>0</v>
      </c>
      <c r="BF244" s="248">
        <f>IF(N244="snížená",J244,0)</f>
        <v>0</v>
      </c>
      <c r="BG244" s="248">
        <f>IF(N244="zákl. přenesená",J244,0)</f>
        <v>0</v>
      </c>
      <c r="BH244" s="248">
        <f>IF(N244="sníž. přenesená",J244,0)</f>
        <v>0</v>
      </c>
      <c r="BI244" s="248">
        <f>IF(N244="nulová",J244,0)</f>
        <v>0</v>
      </c>
      <c r="BJ244" s="17" t="s">
        <v>82</v>
      </c>
      <c r="BK244" s="248">
        <f>ROUND(I244*H244,2)</f>
        <v>0</v>
      </c>
      <c r="BL244" s="17" t="s">
        <v>138</v>
      </c>
      <c r="BM244" s="247" t="s">
        <v>317</v>
      </c>
    </row>
    <row r="245" s="2" customFormat="1">
      <c r="A245" s="38"/>
      <c r="B245" s="39"/>
      <c r="C245" s="40"/>
      <c r="D245" s="249" t="s">
        <v>140</v>
      </c>
      <c r="E245" s="40"/>
      <c r="F245" s="250" t="s">
        <v>318</v>
      </c>
      <c r="G245" s="40"/>
      <c r="H245" s="40"/>
      <c r="I245" s="203"/>
      <c r="J245" s="40"/>
      <c r="K245" s="40"/>
      <c r="L245" s="44"/>
      <c r="M245" s="251"/>
      <c r="N245" s="252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140</v>
      </c>
      <c r="AU245" s="17" t="s">
        <v>84</v>
      </c>
    </row>
    <row r="246" s="12" customFormat="1" ht="25.92" customHeight="1">
      <c r="A246" s="12"/>
      <c r="B246" s="220"/>
      <c r="C246" s="221"/>
      <c r="D246" s="222" t="s">
        <v>73</v>
      </c>
      <c r="E246" s="223" t="s">
        <v>109</v>
      </c>
      <c r="F246" s="223" t="s">
        <v>319</v>
      </c>
      <c r="G246" s="221"/>
      <c r="H246" s="221"/>
      <c r="I246" s="224"/>
      <c r="J246" s="194">
        <f>BK246</f>
        <v>0</v>
      </c>
      <c r="K246" s="221"/>
      <c r="L246" s="225"/>
      <c r="M246" s="226"/>
      <c r="N246" s="227"/>
      <c r="O246" s="227"/>
      <c r="P246" s="228">
        <f>P247</f>
        <v>0</v>
      </c>
      <c r="Q246" s="227"/>
      <c r="R246" s="228">
        <f>R247</f>
        <v>0</v>
      </c>
      <c r="S246" s="227"/>
      <c r="T246" s="229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30" t="s">
        <v>159</v>
      </c>
      <c r="AT246" s="231" t="s">
        <v>73</v>
      </c>
      <c r="AU246" s="231" t="s">
        <v>74</v>
      </c>
      <c r="AY246" s="230" t="s">
        <v>132</v>
      </c>
      <c r="BK246" s="232">
        <f>BK247</f>
        <v>0</v>
      </c>
    </row>
    <row r="247" s="12" customFormat="1" ht="22.8" customHeight="1">
      <c r="A247" s="12"/>
      <c r="B247" s="220"/>
      <c r="C247" s="221"/>
      <c r="D247" s="222" t="s">
        <v>73</v>
      </c>
      <c r="E247" s="233" t="s">
        <v>320</v>
      </c>
      <c r="F247" s="233" t="s">
        <v>108</v>
      </c>
      <c r="G247" s="221"/>
      <c r="H247" s="221"/>
      <c r="I247" s="224"/>
      <c r="J247" s="234">
        <f>BK247</f>
        <v>0</v>
      </c>
      <c r="K247" s="221"/>
      <c r="L247" s="225"/>
      <c r="M247" s="226"/>
      <c r="N247" s="227"/>
      <c r="O247" s="227"/>
      <c r="P247" s="228">
        <f>SUM(P248:P267)</f>
        <v>0</v>
      </c>
      <c r="Q247" s="227"/>
      <c r="R247" s="228">
        <f>SUM(R248:R267)</f>
        <v>0</v>
      </c>
      <c r="S247" s="227"/>
      <c r="T247" s="229">
        <f>SUM(T248:T267)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30" t="s">
        <v>159</v>
      </c>
      <c r="AT247" s="231" t="s">
        <v>73</v>
      </c>
      <c r="AU247" s="231" t="s">
        <v>82</v>
      </c>
      <c r="AY247" s="230" t="s">
        <v>132</v>
      </c>
      <c r="BK247" s="232">
        <f>SUM(BK248:BK267)</f>
        <v>0</v>
      </c>
    </row>
    <row r="248" s="2" customFormat="1" ht="16.5" customHeight="1">
      <c r="A248" s="38"/>
      <c r="B248" s="39"/>
      <c r="C248" s="235" t="s">
        <v>321</v>
      </c>
      <c r="D248" s="235" t="s">
        <v>134</v>
      </c>
      <c r="E248" s="236" t="s">
        <v>322</v>
      </c>
      <c r="F248" s="237" t="s">
        <v>323</v>
      </c>
      <c r="G248" s="238" t="s">
        <v>175</v>
      </c>
      <c r="H248" s="239">
        <v>1</v>
      </c>
      <c r="I248" s="240"/>
      <c r="J248" s="241">
        <f>ROUND(I248*H248,2)</f>
        <v>0</v>
      </c>
      <c r="K248" s="242"/>
      <c r="L248" s="44"/>
      <c r="M248" s="243" t="s">
        <v>1</v>
      </c>
      <c r="N248" s="244" t="s">
        <v>39</v>
      </c>
      <c r="O248" s="91"/>
      <c r="P248" s="245">
        <f>O248*H248</f>
        <v>0</v>
      </c>
      <c r="Q248" s="245">
        <v>0</v>
      </c>
      <c r="R248" s="245">
        <f>Q248*H248</f>
        <v>0</v>
      </c>
      <c r="S248" s="245">
        <v>0</v>
      </c>
      <c r="T248" s="24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7" t="s">
        <v>324</v>
      </c>
      <c r="AT248" s="247" t="s">
        <v>134</v>
      </c>
      <c r="AU248" s="247" t="s">
        <v>84</v>
      </c>
      <c r="AY248" s="17" t="s">
        <v>132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7" t="s">
        <v>82</v>
      </c>
      <c r="BK248" s="248">
        <f>ROUND(I248*H248,2)</f>
        <v>0</v>
      </c>
      <c r="BL248" s="17" t="s">
        <v>324</v>
      </c>
      <c r="BM248" s="247" t="s">
        <v>325</v>
      </c>
    </row>
    <row r="249" s="2" customFormat="1">
      <c r="A249" s="38"/>
      <c r="B249" s="39"/>
      <c r="C249" s="40"/>
      <c r="D249" s="249" t="s">
        <v>140</v>
      </c>
      <c r="E249" s="40"/>
      <c r="F249" s="250" t="s">
        <v>323</v>
      </c>
      <c r="G249" s="40"/>
      <c r="H249" s="40"/>
      <c r="I249" s="203"/>
      <c r="J249" s="40"/>
      <c r="K249" s="40"/>
      <c r="L249" s="44"/>
      <c r="M249" s="251"/>
      <c r="N249" s="252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140</v>
      </c>
      <c r="AU249" s="17" t="s">
        <v>84</v>
      </c>
    </row>
    <row r="250" s="2" customFormat="1" ht="16.5" customHeight="1">
      <c r="A250" s="38"/>
      <c r="B250" s="39"/>
      <c r="C250" s="235" t="s">
        <v>326</v>
      </c>
      <c r="D250" s="235" t="s">
        <v>134</v>
      </c>
      <c r="E250" s="236" t="s">
        <v>327</v>
      </c>
      <c r="F250" s="237" t="s">
        <v>328</v>
      </c>
      <c r="G250" s="238" t="s">
        <v>329</v>
      </c>
      <c r="H250" s="239">
        <v>30</v>
      </c>
      <c r="I250" s="240"/>
      <c r="J250" s="241">
        <f>ROUND(I250*H250,2)</f>
        <v>0</v>
      </c>
      <c r="K250" s="242"/>
      <c r="L250" s="44"/>
      <c r="M250" s="243" t="s">
        <v>1</v>
      </c>
      <c r="N250" s="244" t="s">
        <v>39</v>
      </c>
      <c r="O250" s="91"/>
      <c r="P250" s="245">
        <f>O250*H250</f>
        <v>0</v>
      </c>
      <c r="Q250" s="245">
        <v>0</v>
      </c>
      <c r="R250" s="245">
        <f>Q250*H250</f>
        <v>0</v>
      </c>
      <c r="S250" s="245">
        <v>0</v>
      </c>
      <c r="T250" s="24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7" t="s">
        <v>324</v>
      </c>
      <c r="AT250" s="247" t="s">
        <v>134</v>
      </c>
      <c r="AU250" s="247" t="s">
        <v>84</v>
      </c>
      <c r="AY250" s="17" t="s">
        <v>132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17" t="s">
        <v>82</v>
      </c>
      <c r="BK250" s="248">
        <f>ROUND(I250*H250,2)</f>
        <v>0</v>
      </c>
      <c r="BL250" s="17" t="s">
        <v>324</v>
      </c>
      <c r="BM250" s="247" t="s">
        <v>330</v>
      </c>
    </row>
    <row r="251" s="2" customFormat="1">
      <c r="A251" s="38"/>
      <c r="B251" s="39"/>
      <c r="C251" s="40"/>
      <c r="D251" s="249" t="s">
        <v>140</v>
      </c>
      <c r="E251" s="40"/>
      <c r="F251" s="250" t="s">
        <v>331</v>
      </c>
      <c r="G251" s="40"/>
      <c r="H251" s="40"/>
      <c r="I251" s="203"/>
      <c r="J251" s="40"/>
      <c r="K251" s="40"/>
      <c r="L251" s="44"/>
      <c r="M251" s="251"/>
      <c r="N251" s="252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140</v>
      </c>
      <c r="AU251" s="17" t="s">
        <v>84</v>
      </c>
    </row>
    <row r="252" s="13" customFormat="1">
      <c r="A252" s="13"/>
      <c r="B252" s="253"/>
      <c r="C252" s="254"/>
      <c r="D252" s="249" t="s">
        <v>142</v>
      </c>
      <c r="E252" s="255" t="s">
        <v>1</v>
      </c>
      <c r="F252" s="256" t="s">
        <v>306</v>
      </c>
      <c r="G252" s="254"/>
      <c r="H252" s="257">
        <v>30</v>
      </c>
      <c r="I252" s="258"/>
      <c r="J252" s="254"/>
      <c r="K252" s="254"/>
      <c r="L252" s="259"/>
      <c r="M252" s="260"/>
      <c r="N252" s="261"/>
      <c r="O252" s="261"/>
      <c r="P252" s="261"/>
      <c r="Q252" s="261"/>
      <c r="R252" s="261"/>
      <c r="S252" s="261"/>
      <c r="T252" s="26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3" t="s">
        <v>142</v>
      </c>
      <c r="AU252" s="263" t="s">
        <v>84</v>
      </c>
      <c r="AV252" s="13" t="s">
        <v>84</v>
      </c>
      <c r="AW252" s="13" t="s">
        <v>31</v>
      </c>
      <c r="AX252" s="13" t="s">
        <v>82</v>
      </c>
      <c r="AY252" s="263" t="s">
        <v>132</v>
      </c>
    </row>
    <row r="253" s="2" customFormat="1" ht="16.5" customHeight="1">
      <c r="A253" s="38"/>
      <c r="B253" s="39"/>
      <c r="C253" s="235" t="s">
        <v>332</v>
      </c>
      <c r="D253" s="235" t="s">
        <v>134</v>
      </c>
      <c r="E253" s="236" t="s">
        <v>333</v>
      </c>
      <c r="F253" s="237" t="s">
        <v>334</v>
      </c>
      <c r="G253" s="238" t="s">
        <v>335</v>
      </c>
      <c r="H253" s="239">
        <v>4</v>
      </c>
      <c r="I253" s="240"/>
      <c r="J253" s="241">
        <f>ROUND(I253*H253,2)</f>
        <v>0</v>
      </c>
      <c r="K253" s="242"/>
      <c r="L253" s="44"/>
      <c r="M253" s="243" t="s">
        <v>1</v>
      </c>
      <c r="N253" s="244" t="s">
        <v>39</v>
      </c>
      <c r="O253" s="91"/>
      <c r="P253" s="245">
        <f>O253*H253</f>
        <v>0</v>
      </c>
      <c r="Q253" s="245">
        <v>0</v>
      </c>
      <c r="R253" s="245">
        <f>Q253*H253</f>
        <v>0</v>
      </c>
      <c r="S253" s="245">
        <v>0</v>
      </c>
      <c r="T253" s="24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7" t="s">
        <v>324</v>
      </c>
      <c r="AT253" s="247" t="s">
        <v>134</v>
      </c>
      <c r="AU253" s="247" t="s">
        <v>84</v>
      </c>
      <c r="AY253" s="17" t="s">
        <v>132</v>
      </c>
      <c r="BE253" s="248">
        <f>IF(N253="základní",J253,0)</f>
        <v>0</v>
      </c>
      <c r="BF253" s="248">
        <f>IF(N253="snížená",J253,0)</f>
        <v>0</v>
      </c>
      <c r="BG253" s="248">
        <f>IF(N253="zákl. přenesená",J253,0)</f>
        <v>0</v>
      </c>
      <c r="BH253" s="248">
        <f>IF(N253="sníž. přenesená",J253,0)</f>
        <v>0</v>
      </c>
      <c r="BI253" s="248">
        <f>IF(N253="nulová",J253,0)</f>
        <v>0</v>
      </c>
      <c r="BJ253" s="17" t="s">
        <v>82</v>
      </c>
      <c r="BK253" s="248">
        <f>ROUND(I253*H253,2)</f>
        <v>0</v>
      </c>
      <c r="BL253" s="17" t="s">
        <v>324</v>
      </c>
      <c r="BM253" s="247" t="s">
        <v>336</v>
      </c>
    </row>
    <row r="254" s="2" customFormat="1">
      <c r="A254" s="38"/>
      <c r="B254" s="39"/>
      <c r="C254" s="40"/>
      <c r="D254" s="249" t="s">
        <v>140</v>
      </c>
      <c r="E254" s="40"/>
      <c r="F254" s="250" t="s">
        <v>331</v>
      </c>
      <c r="G254" s="40"/>
      <c r="H254" s="40"/>
      <c r="I254" s="203"/>
      <c r="J254" s="40"/>
      <c r="K254" s="40"/>
      <c r="L254" s="44"/>
      <c r="M254" s="251"/>
      <c r="N254" s="252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140</v>
      </c>
      <c r="AU254" s="17" t="s">
        <v>84</v>
      </c>
    </row>
    <row r="255" s="13" customFormat="1">
      <c r="A255" s="13"/>
      <c r="B255" s="253"/>
      <c r="C255" s="254"/>
      <c r="D255" s="249" t="s">
        <v>142</v>
      </c>
      <c r="E255" s="255" t="s">
        <v>1</v>
      </c>
      <c r="F255" s="256" t="s">
        <v>138</v>
      </c>
      <c r="G255" s="254"/>
      <c r="H255" s="257">
        <v>4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3" t="s">
        <v>142</v>
      </c>
      <c r="AU255" s="263" t="s">
        <v>84</v>
      </c>
      <c r="AV255" s="13" t="s">
        <v>84</v>
      </c>
      <c r="AW255" s="13" t="s">
        <v>31</v>
      </c>
      <c r="AX255" s="13" t="s">
        <v>82</v>
      </c>
      <c r="AY255" s="263" t="s">
        <v>132</v>
      </c>
    </row>
    <row r="256" s="2" customFormat="1" ht="16.5" customHeight="1">
      <c r="A256" s="38"/>
      <c r="B256" s="39"/>
      <c r="C256" s="235" t="s">
        <v>337</v>
      </c>
      <c r="D256" s="235" t="s">
        <v>134</v>
      </c>
      <c r="E256" s="236" t="s">
        <v>338</v>
      </c>
      <c r="F256" s="237" t="s">
        <v>339</v>
      </c>
      <c r="G256" s="238" t="s">
        <v>175</v>
      </c>
      <c r="H256" s="239">
        <v>1</v>
      </c>
      <c r="I256" s="240"/>
      <c r="J256" s="241">
        <f>ROUND(I256*H256,2)</f>
        <v>0</v>
      </c>
      <c r="K256" s="242"/>
      <c r="L256" s="44"/>
      <c r="M256" s="243" t="s">
        <v>1</v>
      </c>
      <c r="N256" s="244" t="s">
        <v>39</v>
      </c>
      <c r="O256" s="91"/>
      <c r="P256" s="245">
        <f>O256*H256</f>
        <v>0</v>
      </c>
      <c r="Q256" s="245">
        <v>0</v>
      </c>
      <c r="R256" s="245">
        <f>Q256*H256</f>
        <v>0</v>
      </c>
      <c r="S256" s="245">
        <v>0</v>
      </c>
      <c r="T256" s="24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7" t="s">
        <v>324</v>
      </c>
      <c r="AT256" s="247" t="s">
        <v>134</v>
      </c>
      <c r="AU256" s="247" t="s">
        <v>84</v>
      </c>
      <c r="AY256" s="17" t="s">
        <v>132</v>
      </c>
      <c r="BE256" s="248">
        <f>IF(N256="základní",J256,0)</f>
        <v>0</v>
      </c>
      <c r="BF256" s="248">
        <f>IF(N256="snížená",J256,0)</f>
        <v>0</v>
      </c>
      <c r="BG256" s="248">
        <f>IF(N256="zákl. přenesená",J256,0)</f>
        <v>0</v>
      </c>
      <c r="BH256" s="248">
        <f>IF(N256="sníž. přenesená",J256,0)</f>
        <v>0</v>
      </c>
      <c r="BI256" s="248">
        <f>IF(N256="nulová",J256,0)</f>
        <v>0</v>
      </c>
      <c r="BJ256" s="17" t="s">
        <v>82</v>
      </c>
      <c r="BK256" s="248">
        <f>ROUND(I256*H256,2)</f>
        <v>0</v>
      </c>
      <c r="BL256" s="17" t="s">
        <v>324</v>
      </c>
      <c r="BM256" s="247" t="s">
        <v>340</v>
      </c>
    </row>
    <row r="257" s="2" customFormat="1">
      <c r="A257" s="38"/>
      <c r="B257" s="39"/>
      <c r="C257" s="40"/>
      <c r="D257" s="249" t="s">
        <v>140</v>
      </c>
      <c r="E257" s="40"/>
      <c r="F257" s="250" t="s">
        <v>339</v>
      </c>
      <c r="G257" s="40"/>
      <c r="H257" s="40"/>
      <c r="I257" s="203"/>
      <c r="J257" s="40"/>
      <c r="K257" s="40"/>
      <c r="L257" s="44"/>
      <c r="M257" s="251"/>
      <c r="N257" s="252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140</v>
      </c>
      <c r="AU257" s="17" t="s">
        <v>84</v>
      </c>
    </row>
    <row r="258" s="2" customFormat="1" ht="16.5" customHeight="1">
      <c r="A258" s="38"/>
      <c r="B258" s="39"/>
      <c r="C258" s="235" t="s">
        <v>341</v>
      </c>
      <c r="D258" s="235" t="s">
        <v>134</v>
      </c>
      <c r="E258" s="236" t="s">
        <v>342</v>
      </c>
      <c r="F258" s="237" t="s">
        <v>343</v>
      </c>
      <c r="G258" s="238" t="s">
        <v>175</v>
      </c>
      <c r="H258" s="239">
        <v>1</v>
      </c>
      <c r="I258" s="240"/>
      <c r="J258" s="241">
        <f>ROUND(I258*H258,2)</f>
        <v>0</v>
      </c>
      <c r="K258" s="242"/>
      <c r="L258" s="44"/>
      <c r="M258" s="243" t="s">
        <v>1</v>
      </c>
      <c r="N258" s="244" t="s">
        <v>39</v>
      </c>
      <c r="O258" s="91"/>
      <c r="P258" s="245">
        <f>O258*H258</f>
        <v>0</v>
      </c>
      <c r="Q258" s="245">
        <v>0</v>
      </c>
      <c r="R258" s="245">
        <f>Q258*H258</f>
        <v>0</v>
      </c>
      <c r="S258" s="245">
        <v>0</v>
      </c>
      <c r="T258" s="24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7" t="s">
        <v>324</v>
      </c>
      <c r="AT258" s="247" t="s">
        <v>134</v>
      </c>
      <c r="AU258" s="247" t="s">
        <v>84</v>
      </c>
      <c r="AY258" s="17" t="s">
        <v>132</v>
      </c>
      <c r="BE258" s="248">
        <f>IF(N258="základní",J258,0)</f>
        <v>0</v>
      </c>
      <c r="BF258" s="248">
        <f>IF(N258="snížená",J258,0)</f>
        <v>0</v>
      </c>
      <c r="BG258" s="248">
        <f>IF(N258="zákl. přenesená",J258,0)</f>
        <v>0</v>
      </c>
      <c r="BH258" s="248">
        <f>IF(N258="sníž. přenesená",J258,0)</f>
        <v>0</v>
      </c>
      <c r="BI258" s="248">
        <f>IF(N258="nulová",J258,0)</f>
        <v>0</v>
      </c>
      <c r="BJ258" s="17" t="s">
        <v>82</v>
      </c>
      <c r="BK258" s="248">
        <f>ROUND(I258*H258,2)</f>
        <v>0</v>
      </c>
      <c r="BL258" s="17" t="s">
        <v>324</v>
      </c>
      <c r="BM258" s="247" t="s">
        <v>344</v>
      </c>
    </row>
    <row r="259" s="2" customFormat="1">
      <c r="A259" s="38"/>
      <c r="B259" s="39"/>
      <c r="C259" s="40"/>
      <c r="D259" s="249" t="s">
        <v>140</v>
      </c>
      <c r="E259" s="40"/>
      <c r="F259" s="250" t="s">
        <v>345</v>
      </c>
      <c r="G259" s="40"/>
      <c r="H259" s="40"/>
      <c r="I259" s="203"/>
      <c r="J259" s="40"/>
      <c r="K259" s="40"/>
      <c r="L259" s="44"/>
      <c r="M259" s="251"/>
      <c r="N259" s="252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140</v>
      </c>
      <c r="AU259" s="17" t="s">
        <v>84</v>
      </c>
    </row>
    <row r="260" s="2" customFormat="1" ht="16.5" customHeight="1">
      <c r="A260" s="38"/>
      <c r="B260" s="39"/>
      <c r="C260" s="235" t="s">
        <v>346</v>
      </c>
      <c r="D260" s="235" t="s">
        <v>134</v>
      </c>
      <c r="E260" s="236" t="s">
        <v>347</v>
      </c>
      <c r="F260" s="237" t="s">
        <v>348</v>
      </c>
      <c r="G260" s="238" t="s">
        <v>175</v>
      </c>
      <c r="H260" s="239">
        <v>1</v>
      </c>
      <c r="I260" s="240"/>
      <c r="J260" s="241">
        <f>ROUND(I260*H260,2)</f>
        <v>0</v>
      </c>
      <c r="K260" s="242"/>
      <c r="L260" s="44"/>
      <c r="M260" s="243" t="s">
        <v>1</v>
      </c>
      <c r="N260" s="244" t="s">
        <v>39</v>
      </c>
      <c r="O260" s="91"/>
      <c r="P260" s="245">
        <f>O260*H260</f>
        <v>0</v>
      </c>
      <c r="Q260" s="245">
        <v>0</v>
      </c>
      <c r="R260" s="245">
        <f>Q260*H260</f>
        <v>0</v>
      </c>
      <c r="S260" s="245">
        <v>0</v>
      </c>
      <c r="T260" s="24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7" t="s">
        <v>324</v>
      </c>
      <c r="AT260" s="247" t="s">
        <v>134</v>
      </c>
      <c r="AU260" s="247" t="s">
        <v>84</v>
      </c>
      <c r="AY260" s="17" t="s">
        <v>132</v>
      </c>
      <c r="BE260" s="248">
        <f>IF(N260="základní",J260,0)</f>
        <v>0</v>
      </c>
      <c r="BF260" s="248">
        <f>IF(N260="snížená",J260,0)</f>
        <v>0</v>
      </c>
      <c r="BG260" s="248">
        <f>IF(N260="zákl. přenesená",J260,0)</f>
        <v>0</v>
      </c>
      <c r="BH260" s="248">
        <f>IF(N260="sníž. přenesená",J260,0)</f>
        <v>0</v>
      </c>
      <c r="BI260" s="248">
        <f>IF(N260="nulová",J260,0)</f>
        <v>0</v>
      </c>
      <c r="BJ260" s="17" t="s">
        <v>82</v>
      </c>
      <c r="BK260" s="248">
        <f>ROUND(I260*H260,2)</f>
        <v>0</v>
      </c>
      <c r="BL260" s="17" t="s">
        <v>324</v>
      </c>
      <c r="BM260" s="247" t="s">
        <v>349</v>
      </c>
    </row>
    <row r="261" s="2" customFormat="1">
      <c r="A261" s="38"/>
      <c r="B261" s="39"/>
      <c r="C261" s="40"/>
      <c r="D261" s="249" t="s">
        <v>140</v>
      </c>
      <c r="E261" s="40"/>
      <c r="F261" s="250" t="s">
        <v>348</v>
      </c>
      <c r="G261" s="40"/>
      <c r="H261" s="40"/>
      <c r="I261" s="203"/>
      <c r="J261" s="40"/>
      <c r="K261" s="40"/>
      <c r="L261" s="44"/>
      <c r="M261" s="251"/>
      <c r="N261" s="252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140</v>
      </c>
      <c r="AU261" s="17" t="s">
        <v>84</v>
      </c>
    </row>
    <row r="262" s="2" customFormat="1" ht="16.5" customHeight="1">
      <c r="A262" s="38"/>
      <c r="B262" s="39"/>
      <c r="C262" s="235" t="s">
        <v>350</v>
      </c>
      <c r="D262" s="235" t="s">
        <v>134</v>
      </c>
      <c r="E262" s="236" t="s">
        <v>351</v>
      </c>
      <c r="F262" s="237" t="s">
        <v>352</v>
      </c>
      <c r="G262" s="238" t="s">
        <v>175</v>
      </c>
      <c r="H262" s="239">
        <v>1</v>
      </c>
      <c r="I262" s="240"/>
      <c r="J262" s="241">
        <f>ROUND(I262*H262,2)</f>
        <v>0</v>
      </c>
      <c r="K262" s="242"/>
      <c r="L262" s="44"/>
      <c r="M262" s="243" t="s">
        <v>1</v>
      </c>
      <c r="N262" s="244" t="s">
        <v>39</v>
      </c>
      <c r="O262" s="91"/>
      <c r="P262" s="245">
        <f>O262*H262</f>
        <v>0</v>
      </c>
      <c r="Q262" s="245">
        <v>0</v>
      </c>
      <c r="R262" s="245">
        <f>Q262*H262</f>
        <v>0</v>
      </c>
      <c r="S262" s="245">
        <v>0</v>
      </c>
      <c r="T262" s="24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7" t="s">
        <v>324</v>
      </c>
      <c r="AT262" s="247" t="s">
        <v>134</v>
      </c>
      <c r="AU262" s="247" t="s">
        <v>84</v>
      </c>
      <c r="AY262" s="17" t="s">
        <v>132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17" t="s">
        <v>82</v>
      </c>
      <c r="BK262" s="248">
        <f>ROUND(I262*H262,2)</f>
        <v>0</v>
      </c>
      <c r="BL262" s="17" t="s">
        <v>324</v>
      </c>
      <c r="BM262" s="247" t="s">
        <v>353</v>
      </c>
    </row>
    <row r="263" s="2" customFormat="1">
      <c r="A263" s="38"/>
      <c r="B263" s="39"/>
      <c r="C263" s="40"/>
      <c r="D263" s="249" t="s">
        <v>140</v>
      </c>
      <c r="E263" s="40"/>
      <c r="F263" s="250" t="s">
        <v>352</v>
      </c>
      <c r="G263" s="40"/>
      <c r="H263" s="40"/>
      <c r="I263" s="203"/>
      <c r="J263" s="40"/>
      <c r="K263" s="40"/>
      <c r="L263" s="44"/>
      <c r="M263" s="251"/>
      <c r="N263" s="252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140</v>
      </c>
      <c r="AU263" s="17" t="s">
        <v>84</v>
      </c>
    </row>
    <row r="264" s="2" customFormat="1" ht="16.5" customHeight="1">
      <c r="A264" s="38"/>
      <c r="B264" s="39"/>
      <c r="C264" s="235" t="s">
        <v>354</v>
      </c>
      <c r="D264" s="235" t="s">
        <v>134</v>
      </c>
      <c r="E264" s="236" t="s">
        <v>355</v>
      </c>
      <c r="F264" s="237" t="s">
        <v>356</v>
      </c>
      <c r="G264" s="238" t="s">
        <v>175</v>
      </c>
      <c r="H264" s="239">
        <v>1</v>
      </c>
      <c r="I264" s="240"/>
      <c r="J264" s="241">
        <f>ROUND(I264*H264,2)</f>
        <v>0</v>
      </c>
      <c r="K264" s="242"/>
      <c r="L264" s="44"/>
      <c r="M264" s="243" t="s">
        <v>1</v>
      </c>
      <c r="N264" s="244" t="s">
        <v>39</v>
      </c>
      <c r="O264" s="91"/>
      <c r="P264" s="245">
        <f>O264*H264</f>
        <v>0</v>
      </c>
      <c r="Q264" s="245">
        <v>0</v>
      </c>
      <c r="R264" s="245">
        <f>Q264*H264</f>
        <v>0</v>
      </c>
      <c r="S264" s="245">
        <v>0</v>
      </c>
      <c r="T264" s="24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7" t="s">
        <v>324</v>
      </c>
      <c r="AT264" s="247" t="s">
        <v>134</v>
      </c>
      <c r="AU264" s="247" t="s">
        <v>84</v>
      </c>
      <c r="AY264" s="17" t="s">
        <v>132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17" t="s">
        <v>82</v>
      </c>
      <c r="BK264" s="248">
        <f>ROUND(I264*H264,2)</f>
        <v>0</v>
      </c>
      <c r="BL264" s="17" t="s">
        <v>324</v>
      </c>
      <c r="BM264" s="247" t="s">
        <v>357</v>
      </c>
    </row>
    <row r="265" s="2" customFormat="1">
      <c r="A265" s="38"/>
      <c r="B265" s="39"/>
      <c r="C265" s="40"/>
      <c r="D265" s="249" t="s">
        <v>140</v>
      </c>
      <c r="E265" s="40"/>
      <c r="F265" s="250" t="s">
        <v>356</v>
      </c>
      <c r="G265" s="40"/>
      <c r="H265" s="40"/>
      <c r="I265" s="203"/>
      <c r="J265" s="40"/>
      <c r="K265" s="40"/>
      <c r="L265" s="44"/>
      <c r="M265" s="251"/>
      <c r="N265" s="252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140</v>
      </c>
      <c r="AU265" s="17" t="s">
        <v>84</v>
      </c>
    </row>
    <row r="266" s="2" customFormat="1" ht="16.5" customHeight="1">
      <c r="A266" s="38"/>
      <c r="B266" s="39"/>
      <c r="C266" s="235" t="s">
        <v>358</v>
      </c>
      <c r="D266" s="235" t="s">
        <v>134</v>
      </c>
      <c r="E266" s="236" t="s">
        <v>359</v>
      </c>
      <c r="F266" s="237" t="s">
        <v>360</v>
      </c>
      <c r="G266" s="238" t="s">
        <v>175</v>
      </c>
      <c r="H266" s="239">
        <v>1</v>
      </c>
      <c r="I266" s="240"/>
      <c r="J266" s="241">
        <f>ROUND(I266*H266,2)</f>
        <v>0</v>
      </c>
      <c r="K266" s="242"/>
      <c r="L266" s="44"/>
      <c r="M266" s="243" t="s">
        <v>1</v>
      </c>
      <c r="N266" s="244" t="s">
        <v>39</v>
      </c>
      <c r="O266" s="91"/>
      <c r="P266" s="245">
        <f>O266*H266</f>
        <v>0</v>
      </c>
      <c r="Q266" s="245">
        <v>0</v>
      </c>
      <c r="R266" s="245">
        <f>Q266*H266</f>
        <v>0</v>
      </c>
      <c r="S266" s="245">
        <v>0</v>
      </c>
      <c r="T266" s="24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7" t="s">
        <v>324</v>
      </c>
      <c r="AT266" s="247" t="s">
        <v>134</v>
      </c>
      <c r="AU266" s="247" t="s">
        <v>84</v>
      </c>
      <c r="AY266" s="17" t="s">
        <v>132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17" t="s">
        <v>82</v>
      </c>
      <c r="BK266" s="248">
        <f>ROUND(I266*H266,2)</f>
        <v>0</v>
      </c>
      <c r="BL266" s="17" t="s">
        <v>324</v>
      </c>
      <c r="BM266" s="247" t="s">
        <v>361</v>
      </c>
    </row>
    <row r="267" s="2" customFormat="1">
      <c r="A267" s="38"/>
      <c r="B267" s="39"/>
      <c r="C267" s="40"/>
      <c r="D267" s="249" t="s">
        <v>140</v>
      </c>
      <c r="E267" s="40"/>
      <c r="F267" s="250" t="s">
        <v>360</v>
      </c>
      <c r="G267" s="40"/>
      <c r="H267" s="40"/>
      <c r="I267" s="203"/>
      <c r="J267" s="40"/>
      <c r="K267" s="40"/>
      <c r="L267" s="44"/>
      <c r="M267" s="251"/>
      <c r="N267" s="252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140</v>
      </c>
      <c r="AU267" s="17" t="s">
        <v>84</v>
      </c>
    </row>
    <row r="268" s="2" customFormat="1" ht="49.92" customHeight="1">
      <c r="A268" s="38"/>
      <c r="B268" s="39"/>
      <c r="C268" s="40"/>
      <c r="D268" s="40"/>
      <c r="E268" s="223" t="s">
        <v>362</v>
      </c>
      <c r="F268" s="223" t="s">
        <v>363</v>
      </c>
      <c r="G268" s="40"/>
      <c r="H268" s="40"/>
      <c r="I268" s="40"/>
      <c r="J268" s="194">
        <f>BK268</f>
        <v>0</v>
      </c>
      <c r="K268" s="40"/>
      <c r="L268" s="44"/>
      <c r="M268" s="251"/>
      <c r="N268" s="252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73</v>
      </c>
      <c r="AU268" s="17" t="s">
        <v>74</v>
      </c>
      <c r="AY268" s="17" t="s">
        <v>364</v>
      </c>
      <c r="BK268" s="248">
        <f>SUM(BK269:BK278)</f>
        <v>0</v>
      </c>
    </row>
    <row r="269" s="2" customFormat="1" ht="16.32" customHeight="1">
      <c r="A269" s="38"/>
      <c r="B269" s="39"/>
      <c r="C269" s="296" t="s">
        <v>1</v>
      </c>
      <c r="D269" s="296" t="s">
        <v>134</v>
      </c>
      <c r="E269" s="297" t="s">
        <v>1</v>
      </c>
      <c r="F269" s="298" t="s">
        <v>1</v>
      </c>
      <c r="G269" s="299" t="s">
        <v>1</v>
      </c>
      <c r="H269" s="300"/>
      <c r="I269" s="301"/>
      <c r="J269" s="302">
        <f>BK269</f>
        <v>0</v>
      </c>
      <c r="K269" s="242"/>
      <c r="L269" s="44"/>
      <c r="M269" s="303" t="s">
        <v>1</v>
      </c>
      <c r="N269" s="304" t="s">
        <v>39</v>
      </c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364</v>
      </c>
      <c r="AU269" s="17" t="s">
        <v>82</v>
      </c>
      <c r="AY269" s="17" t="s">
        <v>364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7" t="s">
        <v>82</v>
      </c>
      <c r="BK269" s="248">
        <f>I269*H269</f>
        <v>0</v>
      </c>
    </row>
    <row r="270" s="2" customFormat="1" ht="16.32" customHeight="1">
      <c r="A270" s="38"/>
      <c r="B270" s="39"/>
      <c r="C270" s="296" t="s">
        <v>1</v>
      </c>
      <c r="D270" s="296" t="s">
        <v>134</v>
      </c>
      <c r="E270" s="297" t="s">
        <v>1</v>
      </c>
      <c r="F270" s="298" t="s">
        <v>1</v>
      </c>
      <c r="G270" s="299" t="s">
        <v>1</v>
      </c>
      <c r="H270" s="300"/>
      <c r="I270" s="301"/>
      <c r="J270" s="302">
        <f>BK270</f>
        <v>0</v>
      </c>
      <c r="K270" s="242"/>
      <c r="L270" s="44"/>
      <c r="M270" s="303" t="s">
        <v>1</v>
      </c>
      <c r="N270" s="304" t="s">
        <v>39</v>
      </c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364</v>
      </c>
      <c r="AU270" s="17" t="s">
        <v>82</v>
      </c>
      <c r="AY270" s="17" t="s">
        <v>364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7" t="s">
        <v>82</v>
      </c>
      <c r="BK270" s="248">
        <f>I270*H270</f>
        <v>0</v>
      </c>
    </row>
    <row r="271" s="2" customFormat="1" ht="16.32" customHeight="1">
      <c r="A271" s="38"/>
      <c r="B271" s="39"/>
      <c r="C271" s="296" t="s">
        <v>1</v>
      </c>
      <c r="D271" s="296" t="s">
        <v>134</v>
      </c>
      <c r="E271" s="297" t="s">
        <v>1</v>
      </c>
      <c r="F271" s="298" t="s">
        <v>1</v>
      </c>
      <c r="G271" s="299" t="s">
        <v>1</v>
      </c>
      <c r="H271" s="300"/>
      <c r="I271" s="301"/>
      <c r="J271" s="302">
        <f>BK271</f>
        <v>0</v>
      </c>
      <c r="K271" s="242"/>
      <c r="L271" s="44"/>
      <c r="M271" s="303" t="s">
        <v>1</v>
      </c>
      <c r="N271" s="304" t="s">
        <v>39</v>
      </c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364</v>
      </c>
      <c r="AU271" s="17" t="s">
        <v>82</v>
      </c>
      <c r="AY271" s="17" t="s">
        <v>364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7" t="s">
        <v>82</v>
      </c>
      <c r="BK271" s="248">
        <f>I271*H271</f>
        <v>0</v>
      </c>
    </row>
    <row r="272" s="2" customFormat="1" ht="16.32" customHeight="1">
      <c r="A272" s="38"/>
      <c r="B272" s="39"/>
      <c r="C272" s="296" t="s">
        <v>1</v>
      </c>
      <c r="D272" s="296" t="s">
        <v>134</v>
      </c>
      <c r="E272" s="297" t="s">
        <v>1</v>
      </c>
      <c r="F272" s="298" t="s">
        <v>1</v>
      </c>
      <c r="G272" s="299" t="s">
        <v>1</v>
      </c>
      <c r="H272" s="300"/>
      <c r="I272" s="301"/>
      <c r="J272" s="302">
        <f>BK272</f>
        <v>0</v>
      </c>
      <c r="K272" s="242"/>
      <c r="L272" s="44"/>
      <c r="M272" s="303" t="s">
        <v>1</v>
      </c>
      <c r="N272" s="304" t="s">
        <v>39</v>
      </c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364</v>
      </c>
      <c r="AU272" s="17" t="s">
        <v>82</v>
      </c>
      <c r="AY272" s="17" t="s">
        <v>364</v>
      </c>
      <c r="BE272" s="248">
        <f>IF(N272="základní",J272,0)</f>
        <v>0</v>
      </c>
      <c r="BF272" s="248">
        <f>IF(N272="snížená",J272,0)</f>
        <v>0</v>
      </c>
      <c r="BG272" s="248">
        <f>IF(N272="zákl. přenesená",J272,0)</f>
        <v>0</v>
      </c>
      <c r="BH272" s="248">
        <f>IF(N272="sníž. přenesená",J272,0)</f>
        <v>0</v>
      </c>
      <c r="BI272" s="248">
        <f>IF(N272="nulová",J272,0)</f>
        <v>0</v>
      </c>
      <c r="BJ272" s="17" t="s">
        <v>82</v>
      </c>
      <c r="BK272" s="248">
        <f>I272*H272</f>
        <v>0</v>
      </c>
    </row>
    <row r="273" s="2" customFormat="1" ht="16.32" customHeight="1">
      <c r="A273" s="38"/>
      <c r="B273" s="39"/>
      <c r="C273" s="296" t="s">
        <v>1</v>
      </c>
      <c r="D273" s="296" t="s">
        <v>134</v>
      </c>
      <c r="E273" s="297" t="s">
        <v>1</v>
      </c>
      <c r="F273" s="298" t="s">
        <v>1</v>
      </c>
      <c r="G273" s="299" t="s">
        <v>1</v>
      </c>
      <c r="H273" s="300"/>
      <c r="I273" s="301"/>
      <c r="J273" s="302">
        <f>BK273</f>
        <v>0</v>
      </c>
      <c r="K273" s="242"/>
      <c r="L273" s="44"/>
      <c r="M273" s="303" t="s">
        <v>1</v>
      </c>
      <c r="N273" s="304" t="s">
        <v>39</v>
      </c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364</v>
      </c>
      <c r="AU273" s="17" t="s">
        <v>82</v>
      </c>
      <c r="AY273" s="17" t="s">
        <v>364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7" t="s">
        <v>82</v>
      </c>
      <c r="BK273" s="248">
        <f>I273*H273</f>
        <v>0</v>
      </c>
    </row>
    <row r="274" s="2" customFormat="1" ht="16.32" customHeight="1">
      <c r="A274" s="38"/>
      <c r="B274" s="39"/>
      <c r="C274" s="296" t="s">
        <v>1</v>
      </c>
      <c r="D274" s="296" t="s">
        <v>134</v>
      </c>
      <c r="E274" s="297" t="s">
        <v>1</v>
      </c>
      <c r="F274" s="298" t="s">
        <v>1</v>
      </c>
      <c r="G274" s="299" t="s">
        <v>1</v>
      </c>
      <c r="H274" s="300"/>
      <c r="I274" s="301"/>
      <c r="J274" s="302">
        <f>BK274</f>
        <v>0</v>
      </c>
      <c r="K274" s="242"/>
      <c r="L274" s="44"/>
      <c r="M274" s="303" t="s">
        <v>1</v>
      </c>
      <c r="N274" s="304" t="s">
        <v>39</v>
      </c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364</v>
      </c>
      <c r="AU274" s="17" t="s">
        <v>82</v>
      </c>
      <c r="AY274" s="17" t="s">
        <v>364</v>
      </c>
      <c r="BE274" s="248">
        <f>IF(N274="základní",J274,0)</f>
        <v>0</v>
      </c>
      <c r="BF274" s="248">
        <f>IF(N274="snížená",J274,0)</f>
        <v>0</v>
      </c>
      <c r="BG274" s="248">
        <f>IF(N274="zákl. přenesená",J274,0)</f>
        <v>0</v>
      </c>
      <c r="BH274" s="248">
        <f>IF(N274="sníž. přenesená",J274,0)</f>
        <v>0</v>
      </c>
      <c r="BI274" s="248">
        <f>IF(N274="nulová",J274,0)</f>
        <v>0</v>
      </c>
      <c r="BJ274" s="17" t="s">
        <v>82</v>
      </c>
      <c r="BK274" s="248">
        <f>I274*H274</f>
        <v>0</v>
      </c>
    </row>
    <row r="275" s="2" customFormat="1" ht="16.32" customHeight="1">
      <c r="A275" s="38"/>
      <c r="B275" s="39"/>
      <c r="C275" s="296" t="s">
        <v>1</v>
      </c>
      <c r="D275" s="296" t="s">
        <v>134</v>
      </c>
      <c r="E275" s="297" t="s">
        <v>1</v>
      </c>
      <c r="F275" s="298" t="s">
        <v>1</v>
      </c>
      <c r="G275" s="299" t="s">
        <v>1</v>
      </c>
      <c r="H275" s="300"/>
      <c r="I275" s="301"/>
      <c r="J275" s="302">
        <f>BK275</f>
        <v>0</v>
      </c>
      <c r="K275" s="242"/>
      <c r="L275" s="44"/>
      <c r="M275" s="303" t="s">
        <v>1</v>
      </c>
      <c r="N275" s="304" t="s">
        <v>39</v>
      </c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364</v>
      </c>
      <c r="AU275" s="17" t="s">
        <v>82</v>
      </c>
      <c r="AY275" s="17" t="s">
        <v>364</v>
      </c>
      <c r="BE275" s="248">
        <f>IF(N275="základní",J275,0)</f>
        <v>0</v>
      </c>
      <c r="BF275" s="248">
        <f>IF(N275="snížená",J275,0)</f>
        <v>0</v>
      </c>
      <c r="BG275" s="248">
        <f>IF(N275="zákl. přenesená",J275,0)</f>
        <v>0</v>
      </c>
      <c r="BH275" s="248">
        <f>IF(N275="sníž. přenesená",J275,0)</f>
        <v>0</v>
      </c>
      <c r="BI275" s="248">
        <f>IF(N275="nulová",J275,0)</f>
        <v>0</v>
      </c>
      <c r="BJ275" s="17" t="s">
        <v>82</v>
      </c>
      <c r="BK275" s="248">
        <f>I275*H275</f>
        <v>0</v>
      </c>
    </row>
    <row r="276" s="2" customFormat="1" ht="16.32" customHeight="1">
      <c r="A276" s="38"/>
      <c r="B276" s="39"/>
      <c r="C276" s="296" t="s">
        <v>1</v>
      </c>
      <c r="D276" s="296" t="s">
        <v>134</v>
      </c>
      <c r="E276" s="297" t="s">
        <v>1</v>
      </c>
      <c r="F276" s="298" t="s">
        <v>1</v>
      </c>
      <c r="G276" s="299" t="s">
        <v>1</v>
      </c>
      <c r="H276" s="300"/>
      <c r="I276" s="301"/>
      <c r="J276" s="302">
        <f>BK276</f>
        <v>0</v>
      </c>
      <c r="K276" s="242"/>
      <c r="L276" s="44"/>
      <c r="M276" s="303" t="s">
        <v>1</v>
      </c>
      <c r="N276" s="304" t="s">
        <v>39</v>
      </c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364</v>
      </c>
      <c r="AU276" s="17" t="s">
        <v>82</v>
      </c>
      <c r="AY276" s="17" t="s">
        <v>364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7" t="s">
        <v>82</v>
      </c>
      <c r="BK276" s="248">
        <f>I276*H276</f>
        <v>0</v>
      </c>
    </row>
    <row r="277" s="2" customFormat="1" ht="16.32" customHeight="1">
      <c r="A277" s="38"/>
      <c r="B277" s="39"/>
      <c r="C277" s="296" t="s">
        <v>1</v>
      </c>
      <c r="D277" s="296" t="s">
        <v>134</v>
      </c>
      <c r="E277" s="297" t="s">
        <v>1</v>
      </c>
      <c r="F277" s="298" t="s">
        <v>1</v>
      </c>
      <c r="G277" s="299" t="s">
        <v>1</v>
      </c>
      <c r="H277" s="300"/>
      <c r="I277" s="301"/>
      <c r="J277" s="302">
        <f>BK277</f>
        <v>0</v>
      </c>
      <c r="K277" s="242"/>
      <c r="L277" s="44"/>
      <c r="M277" s="303" t="s">
        <v>1</v>
      </c>
      <c r="N277" s="304" t="s">
        <v>39</v>
      </c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364</v>
      </c>
      <c r="AU277" s="17" t="s">
        <v>82</v>
      </c>
      <c r="AY277" s="17" t="s">
        <v>364</v>
      </c>
      <c r="BE277" s="248">
        <f>IF(N277="základní",J277,0)</f>
        <v>0</v>
      </c>
      <c r="BF277" s="248">
        <f>IF(N277="snížená",J277,0)</f>
        <v>0</v>
      </c>
      <c r="BG277" s="248">
        <f>IF(N277="zákl. přenesená",J277,0)</f>
        <v>0</v>
      </c>
      <c r="BH277" s="248">
        <f>IF(N277="sníž. přenesená",J277,0)</f>
        <v>0</v>
      </c>
      <c r="BI277" s="248">
        <f>IF(N277="nulová",J277,0)</f>
        <v>0</v>
      </c>
      <c r="BJ277" s="17" t="s">
        <v>82</v>
      </c>
      <c r="BK277" s="248">
        <f>I277*H277</f>
        <v>0</v>
      </c>
    </row>
    <row r="278" s="2" customFormat="1" ht="16.32" customHeight="1">
      <c r="A278" s="38"/>
      <c r="B278" s="39"/>
      <c r="C278" s="296" t="s">
        <v>1</v>
      </c>
      <c r="D278" s="296" t="s">
        <v>134</v>
      </c>
      <c r="E278" s="297" t="s">
        <v>1</v>
      </c>
      <c r="F278" s="298" t="s">
        <v>1</v>
      </c>
      <c r="G278" s="299" t="s">
        <v>1</v>
      </c>
      <c r="H278" s="300"/>
      <c r="I278" s="301"/>
      <c r="J278" s="302">
        <f>BK278</f>
        <v>0</v>
      </c>
      <c r="K278" s="242"/>
      <c r="L278" s="44"/>
      <c r="M278" s="303" t="s">
        <v>1</v>
      </c>
      <c r="N278" s="304" t="s">
        <v>39</v>
      </c>
      <c r="O278" s="305"/>
      <c r="P278" s="305"/>
      <c r="Q278" s="305"/>
      <c r="R278" s="305"/>
      <c r="S278" s="305"/>
      <c r="T278" s="306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364</v>
      </c>
      <c r="AU278" s="17" t="s">
        <v>82</v>
      </c>
      <c r="AY278" s="17" t="s">
        <v>364</v>
      </c>
      <c r="BE278" s="248">
        <f>IF(N278="základní",J278,0)</f>
        <v>0</v>
      </c>
      <c r="BF278" s="248">
        <f>IF(N278="snížená",J278,0)</f>
        <v>0</v>
      </c>
      <c r="BG278" s="248">
        <f>IF(N278="zákl. přenesená",J278,0)</f>
        <v>0</v>
      </c>
      <c r="BH278" s="248">
        <f>IF(N278="sníž. přenesená",J278,0)</f>
        <v>0</v>
      </c>
      <c r="BI278" s="248">
        <f>IF(N278="nulová",J278,0)</f>
        <v>0</v>
      </c>
      <c r="BJ278" s="17" t="s">
        <v>82</v>
      </c>
      <c r="BK278" s="248">
        <f>I278*H278</f>
        <v>0</v>
      </c>
    </row>
    <row r="279" s="2" customFormat="1" ht="6.96" customHeight="1">
      <c r="A279" s="38"/>
      <c r="B279" s="66"/>
      <c r="C279" s="67"/>
      <c r="D279" s="67"/>
      <c r="E279" s="67"/>
      <c r="F279" s="67"/>
      <c r="G279" s="67"/>
      <c r="H279" s="67"/>
      <c r="I279" s="67"/>
      <c r="J279" s="67"/>
      <c r="K279" s="67"/>
      <c r="L279" s="44"/>
      <c r="M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</row>
  </sheetData>
  <sheetProtection sheet="1" autoFilter="0" formatColumns="0" formatRows="0" objects="1" scenarios="1" spinCount="100000" saltValue="NntT56ujopSjkc0TA9H5YsZoVeXoC1tAtBN1ZFnqJeXQd/MzGWd3DT/GD0gmLaGRNqVBGTPAZbxyupQgBRP73w==" hashValue="uHo7xgWyg+yuWMFidCRJssK17PWxcqkIcclTGeOXixTAFK8V9u4Bn4rCWYEGWQvnwzaXA+x2gRtIw3SXa8Licg==" algorithmName="SHA-512" password="CC35"/>
  <autoFilter ref="C135:K278"/>
  <mergeCells count="14">
    <mergeCell ref="E7:H7"/>
    <mergeCell ref="E9:H9"/>
    <mergeCell ref="E18:H18"/>
    <mergeCell ref="E27:H27"/>
    <mergeCell ref="E85:H85"/>
    <mergeCell ref="E87:H87"/>
    <mergeCell ref="D110:F110"/>
    <mergeCell ref="D111:F111"/>
    <mergeCell ref="D112:F112"/>
    <mergeCell ref="D113:F113"/>
    <mergeCell ref="D114:F114"/>
    <mergeCell ref="E126:H126"/>
    <mergeCell ref="E128:H128"/>
    <mergeCell ref="L2:V2"/>
  </mergeCells>
  <dataValidations count="2">
    <dataValidation type="list" allowBlank="1" showInputMessage="1" showErrorMessage="1" error="Povoleny jsou hodnoty K, M." sqref="D269:D279">
      <formula1>"K, M"</formula1>
    </dataValidation>
    <dataValidation type="list" allowBlank="1" showInputMessage="1" showErrorMessage="1" error="Povoleny jsou hodnoty základní, snížená, zákl. přenesená, sníž. přenesená, nulová." sqref="N269:N279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Opěrná zeď Sovinec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365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43" t="s">
        <v>90</v>
      </c>
      <c r="E30" s="38"/>
      <c r="F30" s="38"/>
      <c r="G30" s="38"/>
      <c r="H30" s="38"/>
      <c r="I30" s="38"/>
      <c r="J30" s="150">
        <f>J96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51" t="s">
        <v>91</v>
      </c>
      <c r="E31" s="38"/>
      <c r="F31" s="38"/>
      <c r="G31" s="38"/>
      <c r="H31" s="38"/>
      <c r="I31" s="38"/>
      <c r="J31" s="150">
        <f>J109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34</v>
      </c>
      <c r="E32" s="38"/>
      <c r="F32" s="38"/>
      <c r="G32" s="38"/>
      <c r="H32" s="38"/>
      <c r="I32" s="38"/>
      <c r="J32" s="153">
        <f>ROUND(J30 + J31,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9"/>
      <c r="E33" s="149"/>
      <c r="F33" s="149"/>
      <c r="G33" s="149"/>
      <c r="H33" s="149"/>
      <c r="I33" s="149"/>
      <c r="J33" s="149"/>
      <c r="K33" s="14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36</v>
      </c>
      <c r="G34" s="38"/>
      <c r="H34" s="38"/>
      <c r="I34" s="154" t="s">
        <v>35</v>
      </c>
      <c r="J34" s="154" t="s">
        <v>37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38</v>
      </c>
      <c r="E35" s="140" t="s">
        <v>39</v>
      </c>
      <c r="F35" s="156">
        <f>ROUND((ROUND((SUM(BE109:BE116) + SUM(BE136:BE215)),  2) + SUM(BE217:BE226)), 2)</f>
        <v>0</v>
      </c>
      <c r="G35" s="38"/>
      <c r="H35" s="38"/>
      <c r="I35" s="157">
        <v>0.20999999999999999</v>
      </c>
      <c r="J35" s="156">
        <f>ROUND((ROUND(((SUM(BE109:BE116) + SUM(BE136:BE215))*I35),  2) + (SUM(BE217:BE226)*I35)),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0" t="s">
        <v>40</v>
      </c>
      <c r="F36" s="156">
        <f>ROUND((ROUND((SUM(BF109:BF116) + SUM(BF136:BF215)),  2) + SUM(BF217:BF226)), 2)</f>
        <v>0</v>
      </c>
      <c r="G36" s="38"/>
      <c r="H36" s="38"/>
      <c r="I36" s="157">
        <v>0.14999999999999999</v>
      </c>
      <c r="J36" s="156">
        <f>ROUND((ROUND(((SUM(BF109:BF116) + SUM(BF136:BF215))*I36),  2) + (SUM(BF217:BF226)*I36)),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41</v>
      </c>
      <c r="F37" s="156">
        <f>ROUND((ROUND((SUM(BG109:BG116) + SUM(BG136:BG215)),  2) + SUM(BG217:BG226)), 2)</f>
        <v>0</v>
      </c>
      <c r="G37" s="38"/>
      <c r="H37" s="38"/>
      <c r="I37" s="157">
        <v>0.20999999999999999</v>
      </c>
      <c r="J37" s="156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0" t="s">
        <v>42</v>
      </c>
      <c r="F38" s="156">
        <f>ROUND((ROUND((SUM(BH109:BH116) + SUM(BH136:BH215)),  2) + SUM(BH217:BH226)), 2)</f>
        <v>0</v>
      </c>
      <c r="G38" s="38"/>
      <c r="H38" s="38"/>
      <c r="I38" s="157">
        <v>0.14999999999999999</v>
      </c>
      <c r="J38" s="156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0" t="s">
        <v>43</v>
      </c>
      <c r="F39" s="156">
        <f>ROUND((ROUND((SUM(BI109:BI116) + SUM(BI136:BI215)),  2) + SUM(BI217:BI226)), 2)</f>
        <v>0</v>
      </c>
      <c r="G39" s="38"/>
      <c r="H39" s="38"/>
      <c r="I39" s="157">
        <v>0</v>
      </c>
      <c r="J39" s="156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44</v>
      </c>
      <c r="E41" s="160"/>
      <c r="F41" s="160"/>
      <c r="G41" s="161" t="s">
        <v>45</v>
      </c>
      <c r="H41" s="162" t="s">
        <v>46</v>
      </c>
      <c r="I41" s="160"/>
      <c r="J41" s="163">
        <f>SUM(J32:J39)</f>
        <v>0</v>
      </c>
      <c r="K41" s="164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5" t="s">
        <v>47</v>
      </c>
      <c r="E50" s="166"/>
      <c r="F50" s="166"/>
      <c r="G50" s="165" t="s">
        <v>48</v>
      </c>
      <c r="H50" s="166"/>
      <c r="I50" s="166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7" t="s">
        <v>49</v>
      </c>
      <c r="E61" s="168"/>
      <c r="F61" s="169" t="s">
        <v>50</v>
      </c>
      <c r="G61" s="167" t="s">
        <v>49</v>
      </c>
      <c r="H61" s="168"/>
      <c r="I61" s="168"/>
      <c r="J61" s="170" t="s">
        <v>50</v>
      </c>
      <c r="K61" s="168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51</v>
      </c>
      <c r="E65" s="171"/>
      <c r="F65" s="171"/>
      <c r="G65" s="165" t="s">
        <v>52</v>
      </c>
      <c r="H65" s="171"/>
      <c r="I65" s="171"/>
      <c r="J65" s="171"/>
      <c r="K65" s="17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7" t="s">
        <v>49</v>
      </c>
      <c r="E76" s="168"/>
      <c r="F76" s="169" t="s">
        <v>50</v>
      </c>
      <c r="G76" s="167" t="s">
        <v>49</v>
      </c>
      <c r="H76" s="168"/>
      <c r="I76" s="168"/>
      <c r="J76" s="170" t="s">
        <v>50</v>
      </c>
      <c r="K76" s="168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6" t="str">
        <f>E7</f>
        <v>Opěrná zeď Sovinec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002 - Rekonstrukce opěrných zdí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Sovinec </v>
      </c>
      <c r="G89" s="40"/>
      <c r="H89" s="40"/>
      <c r="I89" s="32" t="s">
        <v>22</v>
      </c>
      <c r="J89" s="79" t="str">
        <f>IF(J12="","",J12)</f>
        <v>15. 1. 2024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7" t="s">
        <v>93</v>
      </c>
      <c r="D94" s="178"/>
      <c r="E94" s="178"/>
      <c r="F94" s="178"/>
      <c r="G94" s="178"/>
      <c r="H94" s="178"/>
      <c r="I94" s="178"/>
      <c r="J94" s="179" t="s">
        <v>94</v>
      </c>
      <c r="K94" s="17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0" t="s">
        <v>95</v>
      </c>
      <c r="D96" s="40"/>
      <c r="E96" s="40"/>
      <c r="F96" s="40"/>
      <c r="G96" s="40"/>
      <c r="H96" s="40"/>
      <c r="I96" s="40"/>
      <c r="J96" s="110">
        <f>J136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81"/>
      <c r="C97" s="182"/>
      <c r="D97" s="183" t="s">
        <v>97</v>
      </c>
      <c r="E97" s="184"/>
      <c r="F97" s="184"/>
      <c r="G97" s="184"/>
      <c r="H97" s="184"/>
      <c r="I97" s="184"/>
      <c r="J97" s="185">
        <f>J137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101</v>
      </c>
      <c r="E98" s="190"/>
      <c r="F98" s="190"/>
      <c r="G98" s="190"/>
      <c r="H98" s="190"/>
      <c r="I98" s="190"/>
      <c r="J98" s="191">
        <f>J138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7"/>
      <c r="C99" s="188"/>
      <c r="D99" s="189" t="s">
        <v>366</v>
      </c>
      <c r="E99" s="190"/>
      <c r="F99" s="190"/>
      <c r="G99" s="190"/>
      <c r="H99" s="190"/>
      <c r="I99" s="190"/>
      <c r="J99" s="191">
        <f>J139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102</v>
      </c>
      <c r="E100" s="190"/>
      <c r="F100" s="190"/>
      <c r="G100" s="190"/>
      <c r="H100" s="190"/>
      <c r="I100" s="190"/>
      <c r="J100" s="191">
        <f>J158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1"/>
      <c r="C101" s="182"/>
      <c r="D101" s="183" t="s">
        <v>367</v>
      </c>
      <c r="E101" s="184"/>
      <c r="F101" s="184"/>
      <c r="G101" s="184"/>
      <c r="H101" s="184"/>
      <c r="I101" s="184"/>
      <c r="J101" s="185">
        <f>J195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7"/>
      <c r="C102" s="188"/>
      <c r="D102" s="189" t="s">
        <v>368</v>
      </c>
      <c r="E102" s="190"/>
      <c r="F102" s="190"/>
      <c r="G102" s="190"/>
      <c r="H102" s="190"/>
      <c r="I102" s="190"/>
      <c r="J102" s="191">
        <f>J196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369</v>
      </c>
      <c r="E103" s="190"/>
      <c r="F103" s="190"/>
      <c r="G103" s="190"/>
      <c r="H103" s="190"/>
      <c r="I103" s="190"/>
      <c r="J103" s="191">
        <f>J199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1"/>
      <c r="C104" s="182"/>
      <c r="D104" s="183" t="s">
        <v>104</v>
      </c>
      <c r="E104" s="184"/>
      <c r="F104" s="184"/>
      <c r="G104" s="184"/>
      <c r="H104" s="184"/>
      <c r="I104" s="184"/>
      <c r="J104" s="185">
        <f>J204</f>
        <v>0</v>
      </c>
      <c r="K104" s="182"/>
      <c r="L104" s="18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7"/>
      <c r="C105" s="188"/>
      <c r="D105" s="189" t="s">
        <v>370</v>
      </c>
      <c r="E105" s="190"/>
      <c r="F105" s="190"/>
      <c r="G105" s="190"/>
      <c r="H105" s="190"/>
      <c r="I105" s="190"/>
      <c r="J105" s="191">
        <f>J210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1.84" customHeight="1">
      <c r="A106" s="9"/>
      <c r="B106" s="181"/>
      <c r="C106" s="182"/>
      <c r="D106" s="193" t="s">
        <v>106</v>
      </c>
      <c r="E106" s="182"/>
      <c r="F106" s="182"/>
      <c r="G106" s="182"/>
      <c r="H106" s="182"/>
      <c r="I106" s="182"/>
      <c r="J106" s="194">
        <f>J216</f>
        <v>0</v>
      </c>
      <c r="K106" s="182"/>
      <c r="L106" s="18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9.28" customHeight="1">
      <c r="A109" s="38"/>
      <c r="B109" s="39"/>
      <c r="C109" s="180" t="s">
        <v>107</v>
      </c>
      <c r="D109" s="40"/>
      <c r="E109" s="40"/>
      <c r="F109" s="40"/>
      <c r="G109" s="40"/>
      <c r="H109" s="40"/>
      <c r="I109" s="40"/>
      <c r="J109" s="195">
        <f>ROUND(J110 + J111 + J112 + J113 + J114 + J115,2)</f>
        <v>0</v>
      </c>
      <c r="K109" s="40"/>
      <c r="L109" s="63"/>
      <c r="N109" s="196" t="s">
        <v>38</v>
      </c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8" customHeight="1">
      <c r="A110" s="38"/>
      <c r="B110" s="39"/>
      <c r="C110" s="40"/>
      <c r="D110" s="197" t="s">
        <v>108</v>
      </c>
      <c r="E110" s="198"/>
      <c r="F110" s="198"/>
      <c r="G110" s="40"/>
      <c r="H110" s="40"/>
      <c r="I110" s="40"/>
      <c r="J110" s="199">
        <v>0</v>
      </c>
      <c r="K110" s="40"/>
      <c r="L110" s="200"/>
      <c r="M110" s="201"/>
      <c r="N110" s="202" t="s">
        <v>39</v>
      </c>
      <c r="O110" s="201"/>
      <c r="P110" s="201"/>
      <c r="Q110" s="201"/>
      <c r="R110" s="201"/>
      <c r="S110" s="203"/>
      <c r="T110" s="203"/>
      <c r="U110" s="203"/>
      <c r="V110" s="203"/>
      <c r="W110" s="203"/>
      <c r="X110" s="203"/>
      <c r="Y110" s="203"/>
      <c r="Z110" s="203"/>
      <c r="AA110" s="203"/>
      <c r="AB110" s="203"/>
      <c r="AC110" s="203"/>
      <c r="AD110" s="203"/>
      <c r="AE110" s="203"/>
      <c r="AF110" s="201"/>
      <c r="AG110" s="201"/>
      <c r="AH110" s="201"/>
      <c r="AI110" s="201"/>
      <c r="AJ110" s="201"/>
      <c r="AK110" s="201"/>
      <c r="AL110" s="201"/>
      <c r="AM110" s="201"/>
      <c r="AN110" s="201"/>
      <c r="AO110" s="201"/>
      <c r="AP110" s="201"/>
      <c r="AQ110" s="201"/>
      <c r="AR110" s="201"/>
      <c r="AS110" s="201"/>
      <c r="AT110" s="201"/>
      <c r="AU110" s="201"/>
      <c r="AV110" s="201"/>
      <c r="AW110" s="201"/>
      <c r="AX110" s="201"/>
      <c r="AY110" s="204" t="s">
        <v>109</v>
      </c>
      <c r="AZ110" s="201"/>
      <c r="BA110" s="201"/>
      <c r="BB110" s="201"/>
      <c r="BC110" s="201"/>
      <c r="BD110" s="201"/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204" t="s">
        <v>82</v>
      </c>
      <c r="BK110" s="201"/>
      <c r="BL110" s="201"/>
      <c r="BM110" s="201"/>
    </row>
    <row r="111" s="2" customFormat="1" ht="18" customHeight="1">
      <c r="A111" s="38"/>
      <c r="B111" s="39"/>
      <c r="C111" s="40"/>
      <c r="D111" s="197" t="s">
        <v>110</v>
      </c>
      <c r="E111" s="198"/>
      <c r="F111" s="198"/>
      <c r="G111" s="40"/>
      <c r="H111" s="40"/>
      <c r="I111" s="40"/>
      <c r="J111" s="199">
        <v>0</v>
      </c>
      <c r="K111" s="40"/>
      <c r="L111" s="200"/>
      <c r="M111" s="201"/>
      <c r="N111" s="202" t="s">
        <v>39</v>
      </c>
      <c r="O111" s="201"/>
      <c r="P111" s="201"/>
      <c r="Q111" s="201"/>
      <c r="R111" s="201"/>
      <c r="S111" s="203"/>
      <c r="T111" s="203"/>
      <c r="U111" s="203"/>
      <c r="V111" s="203"/>
      <c r="W111" s="203"/>
      <c r="X111" s="203"/>
      <c r="Y111" s="203"/>
      <c r="Z111" s="203"/>
      <c r="AA111" s="203"/>
      <c r="AB111" s="203"/>
      <c r="AC111" s="203"/>
      <c r="AD111" s="203"/>
      <c r="AE111" s="203"/>
      <c r="AF111" s="201"/>
      <c r="AG111" s="201"/>
      <c r="AH111" s="201"/>
      <c r="AI111" s="201"/>
      <c r="AJ111" s="201"/>
      <c r="AK111" s="201"/>
      <c r="AL111" s="201"/>
      <c r="AM111" s="201"/>
      <c r="AN111" s="201"/>
      <c r="AO111" s="201"/>
      <c r="AP111" s="201"/>
      <c r="AQ111" s="201"/>
      <c r="AR111" s="201"/>
      <c r="AS111" s="201"/>
      <c r="AT111" s="201"/>
      <c r="AU111" s="201"/>
      <c r="AV111" s="201"/>
      <c r="AW111" s="201"/>
      <c r="AX111" s="201"/>
      <c r="AY111" s="204" t="s">
        <v>109</v>
      </c>
      <c r="AZ111" s="201"/>
      <c r="BA111" s="201"/>
      <c r="BB111" s="201"/>
      <c r="BC111" s="201"/>
      <c r="BD111" s="201"/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204" t="s">
        <v>82</v>
      </c>
      <c r="BK111" s="201"/>
      <c r="BL111" s="201"/>
      <c r="BM111" s="201"/>
    </row>
    <row r="112" s="2" customFormat="1" ht="18" customHeight="1">
      <c r="A112" s="38"/>
      <c r="B112" s="39"/>
      <c r="C112" s="40"/>
      <c r="D112" s="197" t="s">
        <v>111</v>
      </c>
      <c r="E112" s="198"/>
      <c r="F112" s="198"/>
      <c r="G112" s="40"/>
      <c r="H112" s="40"/>
      <c r="I112" s="40"/>
      <c r="J112" s="199">
        <v>0</v>
      </c>
      <c r="K112" s="40"/>
      <c r="L112" s="200"/>
      <c r="M112" s="201"/>
      <c r="N112" s="202" t="s">
        <v>39</v>
      </c>
      <c r="O112" s="201"/>
      <c r="P112" s="201"/>
      <c r="Q112" s="201"/>
      <c r="R112" s="201"/>
      <c r="S112" s="203"/>
      <c r="T112" s="203"/>
      <c r="U112" s="203"/>
      <c r="V112" s="203"/>
      <c r="W112" s="203"/>
      <c r="X112" s="203"/>
      <c r="Y112" s="203"/>
      <c r="Z112" s="203"/>
      <c r="AA112" s="203"/>
      <c r="AB112" s="203"/>
      <c r="AC112" s="203"/>
      <c r="AD112" s="203"/>
      <c r="AE112" s="203"/>
      <c r="AF112" s="201"/>
      <c r="AG112" s="201"/>
      <c r="AH112" s="201"/>
      <c r="AI112" s="201"/>
      <c r="AJ112" s="201"/>
      <c r="AK112" s="201"/>
      <c r="AL112" s="201"/>
      <c r="AM112" s="201"/>
      <c r="AN112" s="201"/>
      <c r="AO112" s="201"/>
      <c r="AP112" s="201"/>
      <c r="AQ112" s="201"/>
      <c r="AR112" s="201"/>
      <c r="AS112" s="201"/>
      <c r="AT112" s="201"/>
      <c r="AU112" s="201"/>
      <c r="AV112" s="201"/>
      <c r="AW112" s="201"/>
      <c r="AX112" s="201"/>
      <c r="AY112" s="204" t="s">
        <v>109</v>
      </c>
      <c r="AZ112" s="201"/>
      <c r="BA112" s="201"/>
      <c r="BB112" s="201"/>
      <c r="BC112" s="201"/>
      <c r="BD112" s="201"/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204" t="s">
        <v>82</v>
      </c>
      <c r="BK112" s="201"/>
      <c r="BL112" s="201"/>
      <c r="BM112" s="201"/>
    </row>
    <row r="113" s="2" customFormat="1" ht="18" customHeight="1">
      <c r="A113" s="38"/>
      <c r="B113" s="39"/>
      <c r="C113" s="40"/>
      <c r="D113" s="197" t="s">
        <v>112</v>
      </c>
      <c r="E113" s="198"/>
      <c r="F113" s="198"/>
      <c r="G113" s="40"/>
      <c r="H113" s="40"/>
      <c r="I113" s="40"/>
      <c r="J113" s="199">
        <v>0</v>
      </c>
      <c r="K113" s="40"/>
      <c r="L113" s="200"/>
      <c r="M113" s="201"/>
      <c r="N113" s="202" t="s">
        <v>39</v>
      </c>
      <c r="O113" s="201"/>
      <c r="P113" s="201"/>
      <c r="Q113" s="201"/>
      <c r="R113" s="201"/>
      <c r="S113" s="203"/>
      <c r="T113" s="203"/>
      <c r="U113" s="203"/>
      <c r="V113" s="203"/>
      <c r="W113" s="203"/>
      <c r="X113" s="203"/>
      <c r="Y113" s="203"/>
      <c r="Z113" s="203"/>
      <c r="AA113" s="203"/>
      <c r="AB113" s="203"/>
      <c r="AC113" s="203"/>
      <c r="AD113" s="203"/>
      <c r="AE113" s="203"/>
      <c r="AF113" s="201"/>
      <c r="AG113" s="201"/>
      <c r="AH113" s="201"/>
      <c r="AI113" s="201"/>
      <c r="AJ113" s="201"/>
      <c r="AK113" s="201"/>
      <c r="AL113" s="201"/>
      <c r="AM113" s="201"/>
      <c r="AN113" s="201"/>
      <c r="AO113" s="201"/>
      <c r="AP113" s="201"/>
      <c r="AQ113" s="201"/>
      <c r="AR113" s="201"/>
      <c r="AS113" s="201"/>
      <c r="AT113" s="201"/>
      <c r="AU113" s="201"/>
      <c r="AV113" s="201"/>
      <c r="AW113" s="201"/>
      <c r="AX113" s="201"/>
      <c r="AY113" s="204" t="s">
        <v>109</v>
      </c>
      <c r="AZ113" s="201"/>
      <c r="BA113" s="201"/>
      <c r="BB113" s="201"/>
      <c r="BC113" s="201"/>
      <c r="BD113" s="201"/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204" t="s">
        <v>82</v>
      </c>
      <c r="BK113" s="201"/>
      <c r="BL113" s="201"/>
      <c r="BM113" s="201"/>
    </row>
    <row r="114" s="2" customFormat="1" ht="18" customHeight="1">
      <c r="A114" s="38"/>
      <c r="B114" s="39"/>
      <c r="C114" s="40"/>
      <c r="D114" s="197" t="s">
        <v>113</v>
      </c>
      <c r="E114" s="198"/>
      <c r="F114" s="198"/>
      <c r="G114" s="40"/>
      <c r="H114" s="40"/>
      <c r="I114" s="40"/>
      <c r="J114" s="199">
        <v>0</v>
      </c>
      <c r="K114" s="40"/>
      <c r="L114" s="200"/>
      <c r="M114" s="201"/>
      <c r="N114" s="202" t="s">
        <v>39</v>
      </c>
      <c r="O114" s="201"/>
      <c r="P114" s="201"/>
      <c r="Q114" s="201"/>
      <c r="R114" s="201"/>
      <c r="S114" s="203"/>
      <c r="T114" s="203"/>
      <c r="U114" s="203"/>
      <c r="V114" s="203"/>
      <c r="W114" s="203"/>
      <c r="X114" s="203"/>
      <c r="Y114" s="203"/>
      <c r="Z114" s="203"/>
      <c r="AA114" s="203"/>
      <c r="AB114" s="203"/>
      <c r="AC114" s="203"/>
      <c r="AD114" s="203"/>
      <c r="AE114" s="203"/>
      <c r="AF114" s="201"/>
      <c r="AG114" s="201"/>
      <c r="AH114" s="201"/>
      <c r="AI114" s="201"/>
      <c r="AJ114" s="201"/>
      <c r="AK114" s="201"/>
      <c r="AL114" s="201"/>
      <c r="AM114" s="201"/>
      <c r="AN114" s="201"/>
      <c r="AO114" s="201"/>
      <c r="AP114" s="201"/>
      <c r="AQ114" s="201"/>
      <c r="AR114" s="201"/>
      <c r="AS114" s="201"/>
      <c r="AT114" s="201"/>
      <c r="AU114" s="201"/>
      <c r="AV114" s="201"/>
      <c r="AW114" s="201"/>
      <c r="AX114" s="201"/>
      <c r="AY114" s="204" t="s">
        <v>109</v>
      </c>
      <c r="AZ114" s="201"/>
      <c r="BA114" s="201"/>
      <c r="BB114" s="201"/>
      <c r="BC114" s="201"/>
      <c r="BD114" s="201"/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204" t="s">
        <v>82</v>
      </c>
      <c r="BK114" s="201"/>
      <c r="BL114" s="201"/>
      <c r="BM114" s="201"/>
    </row>
    <row r="115" s="2" customFormat="1" ht="18" customHeight="1">
      <c r="A115" s="38"/>
      <c r="B115" s="39"/>
      <c r="C115" s="40"/>
      <c r="D115" s="198" t="s">
        <v>114</v>
      </c>
      <c r="E115" s="40"/>
      <c r="F115" s="40"/>
      <c r="G115" s="40"/>
      <c r="H115" s="40"/>
      <c r="I115" s="40"/>
      <c r="J115" s="199">
        <f>ROUND(J30*T115,2)</f>
        <v>0</v>
      </c>
      <c r="K115" s="40"/>
      <c r="L115" s="200"/>
      <c r="M115" s="201"/>
      <c r="N115" s="202" t="s">
        <v>39</v>
      </c>
      <c r="O115" s="201"/>
      <c r="P115" s="201"/>
      <c r="Q115" s="201"/>
      <c r="R115" s="201"/>
      <c r="S115" s="203"/>
      <c r="T115" s="203"/>
      <c r="U115" s="203"/>
      <c r="V115" s="203"/>
      <c r="W115" s="203"/>
      <c r="X115" s="203"/>
      <c r="Y115" s="203"/>
      <c r="Z115" s="203"/>
      <c r="AA115" s="203"/>
      <c r="AB115" s="203"/>
      <c r="AC115" s="203"/>
      <c r="AD115" s="203"/>
      <c r="AE115" s="203"/>
      <c r="AF115" s="201"/>
      <c r="AG115" s="201"/>
      <c r="AH115" s="201"/>
      <c r="AI115" s="201"/>
      <c r="AJ115" s="201"/>
      <c r="AK115" s="201"/>
      <c r="AL115" s="201"/>
      <c r="AM115" s="201"/>
      <c r="AN115" s="201"/>
      <c r="AO115" s="201"/>
      <c r="AP115" s="201"/>
      <c r="AQ115" s="201"/>
      <c r="AR115" s="201"/>
      <c r="AS115" s="201"/>
      <c r="AT115" s="201"/>
      <c r="AU115" s="201"/>
      <c r="AV115" s="201"/>
      <c r="AW115" s="201"/>
      <c r="AX115" s="201"/>
      <c r="AY115" s="204" t="s">
        <v>115</v>
      </c>
      <c r="AZ115" s="201"/>
      <c r="BA115" s="201"/>
      <c r="BB115" s="201"/>
      <c r="BC115" s="201"/>
      <c r="BD115" s="201"/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204" t="s">
        <v>82</v>
      </c>
      <c r="BK115" s="201"/>
      <c r="BL115" s="201"/>
      <c r="BM115" s="201"/>
    </row>
    <row r="116" s="2" customForma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9.28" customHeight="1">
      <c r="A117" s="38"/>
      <c r="B117" s="39"/>
      <c r="C117" s="206" t="s">
        <v>116</v>
      </c>
      <c r="D117" s="178"/>
      <c r="E117" s="178"/>
      <c r="F117" s="178"/>
      <c r="G117" s="178"/>
      <c r="H117" s="178"/>
      <c r="I117" s="178"/>
      <c r="J117" s="207">
        <f>ROUND(J96+J109,2)</f>
        <v>0</v>
      </c>
      <c r="K117" s="178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22" s="2" customFormat="1" ht="6.96" customHeight="1">
      <c r="A122" s="38"/>
      <c r="B122" s="68"/>
      <c r="C122" s="69"/>
      <c r="D122" s="69"/>
      <c r="E122" s="69"/>
      <c r="F122" s="69"/>
      <c r="G122" s="69"/>
      <c r="H122" s="69"/>
      <c r="I122" s="69"/>
      <c r="J122" s="69"/>
      <c r="K122" s="69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3" t="s">
        <v>117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16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176" t="str">
        <f>E7</f>
        <v>Opěrná zeď Sovinec</v>
      </c>
      <c r="F126" s="32"/>
      <c r="G126" s="32"/>
      <c r="H126" s="32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88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E9</f>
        <v>002 - Rekonstrukce opěrných zdí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F12</f>
        <v xml:space="preserve">Sovinec </v>
      </c>
      <c r="G130" s="40"/>
      <c r="H130" s="40"/>
      <c r="I130" s="32" t="s">
        <v>22</v>
      </c>
      <c r="J130" s="79" t="str">
        <f>IF(J12="","",J12)</f>
        <v>15. 1. 2024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24</v>
      </c>
      <c r="D132" s="40"/>
      <c r="E132" s="40"/>
      <c r="F132" s="27" t="str">
        <f>E15</f>
        <v xml:space="preserve"> </v>
      </c>
      <c r="G132" s="40"/>
      <c r="H132" s="40"/>
      <c r="I132" s="32" t="s">
        <v>30</v>
      </c>
      <c r="J132" s="36" t="str">
        <f>E21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28</v>
      </c>
      <c r="D133" s="40"/>
      <c r="E133" s="40"/>
      <c r="F133" s="27" t="str">
        <f>IF(E18="","",E18)</f>
        <v>Vyplň údaj</v>
      </c>
      <c r="G133" s="40"/>
      <c r="H133" s="40"/>
      <c r="I133" s="32" t="s">
        <v>32</v>
      </c>
      <c r="J133" s="36" t="str">
        <f>E24</f>
        <v xml:space="preserve"> 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208"/>
      <c r="B135" s="209"/>
      <c r="C135" s="210" t="s">
        <v>118</v>
      </c>
      <c r="D135" s="211" t="s">
        <v>59</v>
      </c>
      <c r="E135" s="211" t="s">
        <v>55</v>
      </c>
      <c r="F135" s="211" t="s">
        <v>56</v>
      </c>
      <c r="G135" s="211" t="s">
        <v>119</v>
      </c>
      <c r="H135" s="211" t="s">
        <v>120</v>
      </c>
      <c r="I135" s="211" t="s">
        <v>121</v>
      </c>
      <c r="J135" s="212" t="s">
        <v>94</v>
      </c>
      <c r="K135" s="213" t="s">
        <v>122</v>
      </c>
      <c r="L135" s="214"/>
      <c r="M135" s="100" t="s">
        <v>1</v>
      </c>
      <c r="N135" s="101" t="s">
        <v>38</v>
      </c>
      <c r="O135" s="101" t="s">
        <v>123</v>
      </c>
      <c r="P135" s="101" t="s">
        <v>124</v>
      </c>
      <c r="Q135" s="101" t="s">
        <v>125</v>
      </c>
      <c r="R135" s="101" t="s">
        <v>126</v>
      </c>
      <c r="S135" s="101" t="s">
        <v>127</v>
      </c>
      <c r="T135" s="102" t="s">
        <v>128</v>
      </c>
      <c r="U135" s="208"/>
      <c r="V135" s="208"/>
      <c r="W135" s="208"/>
      <c r="X135" s="208"/>
      <c r="Y135" s="208"/>
      <c r="Z135" s="208"/>
      <c r="AA135" s="208"/>
      <c r="AB135" s="208"/>
      <c r="AC135" s="208"/>
      <c r="AD135" s="208"/>
      <c r="AE135" s="208"/>
    </row>
    <row r="136" s="2" customFormat="1" ht="22.8" customHeight="1">
      <c r="A136" s="38"/>
      <c r="B136" s="39"/>
      <c r="C136" s="107" t="s">
        <v>129</v>
      </c>
      <c r="D136" s="40"/>
      <c r="E136" s="40"/>
      <c r="F136" s="40"/>
      <c r="G136" s="40"/>
      <c r="H136" s="40"/>
      <c r="I136" s="40"/>
      <c r="J136" s="215">
        <f>BK136</f>
        <v>0</v>
      </c>
      <c r="K136" s="40"/>
      <c r="L136" s="44"/>
      <c r="M136" s="103"/>
      <c r="N136" s="216"/>
      <c r="O136" s="104"/>
      <c r="P136" s="217">
        <f>P137+P195+P204+P216</f>
        <v>0</v>
      </c>
      <c r="Q136" s="104"/>
      <c r="R136" s="217">
        <f>R137+R195+R204+R216</f>
        <v>1.0356606000000002</v>
      </c>
      <c r="S136" s="104"/>
      <c r="T136" s="218">
        <f>T137+T195+T204+T216</f>
        <v>0.229383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73</v>
      </c>
      <c r="AU136" s="17" t="s">
        <v>96</v>
      </c>
      <c r="BK136" s="219">
        <f>BK137+BK195+BK204+BK216</f>
        <v>0</v>
      </c>
    </row>
    <row r="137" s="12" customFormat="1" ht="25.92" customHeight="1">
      <c r="A137" s="12"/>
      <c r="B137" s="220"/>
      <c r="C137" s="221"/>
      <c r="D137" s="222" t="s">
        <v>73</v>
      </c>
      <c r="E137" s="223" t="s">
        <v>130</v>
      </c>
      <c r="F137" s="223" t="s">
        <v>131</v>
      </c>
      <c r="G137" s="221"/>
      <c r="H137" s="221"/>
      <c r="I137" s="224"/>
      <c r="J137" s="194">
        <f>BK137</f>
        <v>0</v>
      </c>
      <c r="K137" s="221"/>
      <c r="L137" s="225"/>
      <c r="M137" s="226"/>
      <c r="N137" s="227"/>
      <c r="O137" s="227"/>
      <c r="P137" s="228">
        <f>P138+P158</f>
        <v>0</v>
      </c>
      <c r="Q137" s="227"/>
      <c r="R137" s="228">
        <f>R138+R158</f>
        <v>1.0025166000000001</v>
      </c>
      <c r="S137" s="227"/>
      <c r="T137" s="229">
        <f>T138+T158</f>
        <v>0.229383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0" t="s">
        <v>82</v>
      </c>
      <c r="AT137" s="231" t="s">
        <v>73</v>
      </c>
      <c r="AU137" s="231" t="s">
        <v>74</v>
      </c>
      <c r="AY137" s="230" t="s">
        <v>132</v>
      </c>
      <c r="BK137" s="232">
        <f>BK138+BK158</f>
        <v>0</v>
      </c>
    </row>
    <row r="138" s="12" customFormat="1" ht="22.8" customHeight="1">
      <c r="A138" s="12"/>
      <c r="B138" s="220"/>
      <c r="C138" s="221"/>
      <c r="D138" s="222" t="s">
        <v>73</v>
      </c>
      <c r="E138" s="233" t="s">
        <v>167</v>
      </c>
      <c r="F138" s="233" t="s">
        <v>293</v>
      </c>
      <c r="G138" s="221"/>
      <c r="H138" s="221"/>
      <c r="I138" s="224"/>
      <c r="J138" s="234">
        <f>BK138</f>
        <v>0</v>
      </c>
      <c r="K138" s="221"/>
      <c r="L138" s="225"/>
      <c r="M138" s="226"/>
      <c r="N138" s="227"/>
      <c r="O138" s="227"/>
      <c r="P138" s="228">
        <f>P139</f>
        <v>0</v>
      </c>
      <c r="Q138" s="227"/>
      <c r="R138" s="228">
        <f>R139</f>
        <v>0.16633400000000001</v>
      </c>
      <c r="S138" s="227"/>
      <c r="T138" s="229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0" t="s">
        <v>82</v>
      </c>
      <c r="AT138" s="231" t="s">
        <v>73</v>
      </c>
      <c r="AU138" s="231" t="s">
        <v>82</v>
      </c>
      <c r="AY138" s="230" t="s">
        <v>132</v>
      </c>
      <c r="BK138" s="232">
        <f>BK139</f>
        <v>0</v>
      </c>
    </row>
    <row r="139" s="12" customFormat="1" ht="20.88" customHeight="1">
      <c r="A139" s="12"/>
      <c r="B139" s="220"/>
      <c r="C139" s="221"/>
      <c r="D139" s="222" t="s">
        <v>73</v>
      </c>
      <c r="E139" s="233" t="s">
        <v>371</v>
      </c>
      <c r="F139" s="233" t="s">
        <v>372</v>
      </c>
      <c r="G139" s="221"/>
      <c r="H139" s="221"/>
      <c r="I139" s="224"/>
      <c r="J139" s="234">
        <f>BK139</f>
        <v>0</v>
      </c>
      <c r="K139" s="221"/>
      <c r="L139" s="225"/>
      <c r="M139" s="226"/>
      <c r="N139" s="227"/>
      <c r="O139" s="227"/>
      <c r="P139" s="228">
        <f>SUM(P140:P157)</f>
        <v>0</v>
      </c>
      <c r="Q139" s="227"/>
      <c r="R139" s="228">
        <f>SUM(R140:R157)</f>
        <v>0.16633400000000001</v>
      </c>
      <c r="S139" s="227"/>
      <c r="T139" s="229">
        <f>SUM(T140:T157)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0" t="s">
        <v>82</v>
      </c>
      <c r="AT139" s="231" t="s">
        <v>73</v>
      </c>
      <c r="AU139" s="231" t="s">
        <v>84</v>
      </c>
      <c r="AY139" s="230" t="s">
        <v>132</v>
      </c>
      <c r="BK139" s="232">
        <f>SUM(BK140:BK157)</f>
        <v>0</v>
      </c>
    </row>
    <row r="140" s="2" customFormat="1" ht="24.15" customHeight="1">
      <c r="A140" s="38"/>
      <c r="B140" s="39"/>
      <c r="C140" s="235" t="s">
        <v>82</v>
      </c>
      <c r="D140" s="235" t="s">
        <v>134</v>
      </c>
      <c r="E140" s="236" t="s">
        <v>373</v>
      </c>
      <c r="F140" s="237" t="s">
        <v>374</v>
      </c>
      <c r="G140" s="238" t="s">
        <v>156</v>
      </c>
      <c r="H140" s="239">
        <v>118.81</v>
      </c>
      <c r="I140" s="240"/>
      <c r="J140" s="241">
        <f>ROUND(I140*H140,2)</f>
        <v>0</v>
      </c>
      <c r="K140" s="242"/>
      <c r="L140" s="44"/>
      <c r="M140" s="243" t="s">
        <v>1</v>
      </c>
      <c r="N140" s="244" t="s">
        <v>39</v>
      </c>
      <c r="O140" s="91"/>
      <c r="P140" s="245">
        <f>O140*H140</f>
        <v>0</v>
      </c>
      <c r="Q140" s="245">
        <v>0.0014</v>
      </c>
      <c r="R140" s="245">
        <f>Q140*H140</f>
        <v>0.16633400000000001</v>
      </c>
      <c r="S140" s="245">
        <v>0</v>
      </c>
      <c r="T140" s="24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7" t="s">
        <v>138</v>
      </c>
      <c r="AT140" s="247" t="s">
        <v>134</v>
      </c>
      <c r="AU140" s="247" t="s">
        <v>148</v>
      </c>
      <c r="AY140" s="17" t="s">
        <v>132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7" t="s">
        <v>82</v>
      </c>
      <c r="BK140" s="248">
        <f>ROUND(I140*H140,2)</f>
        <v>0</v>
      </c>
      <c r="BL140" s="17" t="s">
        <v>138</v>
      </c>
      <c r="BM140" s="247" t="s">
        <v>375</v>
      </c>
    </row>
    <row r="141" s="2" customFormat="1">
      <c r="A141" s="38"/>
      <c r="B141" s="39"/>
      <c r="C141" s="40"/>
      <c r="D141" s="249" t="s">
        <v>140</v>
      </c>
      <c r="E141" s="40"/>
      <c r="F141" s="250" t="s">
        <v>376</v>
      </c>
      <c r="G141" s="40"/>
      <c r="H141" s="40"/>
      <c r="I141" s="203"/>
      <c r="J141" s="40"/>
      <c r="K141" s="40"/>
      <c r="L141" s="44"/>
      <c r="M141" s="251"/>
      <c r="N141" s="252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140</v>
      </c>
      <c r="AU141" s="17" t="s">
        <v>148</v>
      </c>
    </row>
    <row r="142" s="13" customFormat="1">
      <c r="A142" s="13"/>
      <c r="B142" s="253"/>
      <c r="C142" s="254"/>
      <c r="D142" s="249" t="s">
        <v>142</v>
      </c>
      <c r="E142" s="255" t="s">
        <v>1</v>
      </c>
      <c r="F142" s="256" t="s">
        <v>377</v>
      </c>
      <c r="G142" s="254"/>
      <c r="H142" s="257">
        <v>118.81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3" t="s">
        <v>142</v>
      </c>
      <c r="AU142" s="263" t="s">
        <v>148</v>
      </c>
      <c r="AV142" s="13" t="s">
        <v>84</v>
      </c>
      <c r="AW142" s="13" t="s">
        <v>31</v>
      </c>
      <c r="AX142" s="13" t="s">
        <v>74</v>
      </c>
      <c r="AY142" s="263" t="s">
        <v>132</v>
      </c>
    </row>
    <row r="143" s="14" customFormat="1">
      <c r="A143" s="14"/>
      <c r="B143" s="264"/>
      <c r="C143" s="265"/>
      <c r="D143" s="249" t="s">
        <v>142</v>
      </c>
      <c r="E143" s="266" t="s">
        <v>1</v>
      </c>
      <c r="F143" s="267" t="s">
        <v>166</v>
      </c>
      <c r="G143" s="265"/>
      <c r="H143" s="268">
        <v>118.81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4" t="s">
        <v>142</v>
      </c>
      <c r="AU143" s="274" t="s">
        <v>148</v>
      </c>
      <c r="AV143" s="14" t="s">
        <v>138</v>
      </c>
      <c r="AW143" s="14" t="s">
        <v>31</v>
      </c>
      <c r="AX143" s="14" t="s">
        <v>82</v>
      </c>
      <c r="AY143" s="274" t="s">
        <v>132</v>
      </c>
    </row>
    <row r="144" s="2" customFormat="1" ht="16.5" customHeight="1">
      <c r="A144" s="38"/>
      <c r="B144" s="39"/>
      <c r="C144" s="235" t="s">
        <v>84</v>
      </c>
      <c r="D144" s="235" t="s">
        <v>134</v>
      </c>
      <c r="E144" s="236" t="s">
        <v>378</v>
      </c>
      <c r="F144" s="237" t="s">
        <v>379</v>
      </c>
      <c r="G144" s="238" t="s">
        <v>156</v>
      </c>
      <c r="H144" s="239">
        <v>143.80000000000001</v>
      </c>
      <c r="I144" s="240"/>
      <c r="J144" s="241">
        <f>ROUND(I144*H144,2)</f>
        <v>0</v>
      </c>
      <c r="K144" s="242"/>
      <c r="L144" s="44"/>
      <c r="M144" s="243" t="s">
        <v>1</v>
      </c>
      <c r="N144" s="244" t="s">
        <v>39</v>
      </c>
      <c r="O144" s="91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7" t="s">
        <v>138</v>
      </c>
      <c r="AT144" s="247" t="s">
        <v>134</v>
      </c>
      <c r="AU144" s="247" t="s">
        <v>148</v>
      </c>
      <c r="AY144" s="17" t="s">
        <v>132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7" t="s">
        <v>82</v>
      </c>
      <c r="BK144" s="248">
        <f>ROUND(I144*H144,2)</f>
        <v>0</v>
      </c>
      <c r="BL144" s="17" t="s">
        <v>138</v>
      </c>
      <c r="BM144" s="247" t="s">
        <v>380</v>
      </c>
    </row>
    <row r="145" s="2" customFormat="1">
      <c r="A145" s="38"/>
      <c r="B145" s="39"/>
      <c r="C145" s="40"/>
      <c r="D145" s="249" t="s">
        <v>140</v>
      </c>
      <c r="E145" s="40"/>
      <c r="F145" s="250" t="s">
        <v>381</v>
      </c>
      <c r="G145" s="40"/>
      <c r="H145" s="40"/>
      <c r="I145" s="203"/>
      <c r="J145" s="40"/>
      <c r="K145" s="40"/>
      <c r="L145" s="44"/>
      <c r="M145" s="251"/>
      <c r="N145" s="252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140</v>
      </c>
      <c r="AU145" s="17" t="s">
        <v>148</v>
      </c>
    </row>
    <row r="146" s="13" customFormat="1">
      <c r="A146" s="13"/>
      <c r="B146" s="253"/>
      <c r="C146" s="254"/>
      <c r="D146" s="249" t="s">
        <v>142</v>
      </c>
      <c r="E146" s="255" t="s">
        <v>1</v>
      </c>
      <c r="F146" s="256" t="s">
        <v>382</v>
      </c>
      <c r="G146" s="254"/>
      <c r="H146" s="257">
        <v>143.80000000000001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142</v>
      </c>
      <c r="AU146" s="263" t="s">
        <v>148</v>
      </c>
      <c r="AV146" s="13" t="s">
        <v>84</v>
      </c>
      <c r="AW146" s="13" t="s">
        <v>31</v>
      </c>
      <c r="AX146" s="13" t="s">
        <v>82</v>
      </c>
      <c r="AY146" s="263" t="s">
        <v>132</v>
      </c>
    </row>
    <row r="147" s="2" customFormat="1" ht="16.5" customHeight="1">
      <c r="A147" s="38"/>
      <c r="B147" s="39"/>
      <c r="C147" s="235" t="s">
        <v>148</v>
      </c>
      <c r="D147" s="235" t="s">
        <v>134</v>
      </c>
      <c r="E147" s="236" t="s">
        <v>383</v>
      </c>
      <c r="F147" s="237" t="s">
        <v>384</v>
      </c>
      <c r="G147" s="238" t="s">
        <v>156</v>
      </c>
      <c r="H147" s="239">
        <v>143.80000000000001</v>
      </c>
      <c r="I147" s="240"/>
      <c r="J147" s="241">
        <f>ROUND(I147*H147,2)</f>
        <v>0</v>
      </c>
      <c r="K147" s="242"/>
      <c r="L147" s="44"/>
      <c r="M147" s="243" t="s">
        <v>1</v>
      </c>
      <c r="N147" s="244" t="s">
        <v>39</v>
      </c>
      <c r="O147" s="91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7" t="s">
        <v>138</v>
      </c>
      <c r="AT147" s="247" t="s">
        <v>134</v>
      </c>
      <c r="AU147" s="247" t="s">
        <v>148</v>
      </c>
      <c r="AY147" s="17" t="s">
        <v>132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7" t="s">
        <v>82</v>
      </c>
      <c r="BK147" s="248">
        <f>ROUND(I147*H147,2)</f>
        <v>0</v>
      </c>
      <c r="BL147" s="17" t="s">
        <v>138</v>
      </c>
      <c r="BM147" s="247" t="s">
        <v>385</v>
      </c>
    </row>
    <row r="148" s="13" customFormat="1">
      <c r="A148" s="13"/>
      <c r="B148" s="253"/>
      <c r="C148" s="254"/>
      <c r="D148" s="249" t="s">
        <v>142</v>
      </c>
      <c r="E148" s="255" t="s">
        <v>1</v>
      </c>
      <c r="F148" s="256" t="s">
        <v>382</v>
      </c>
      <c r="G148" s="254"/>
      <c r="H148" s="257">
        <v>143.80000000000001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142</v>
      </c>
      <c r="AU148" s="263" t="s">
        <v>148</v>
      </c>
      <c r="AV148" s="13" t="s">
        <v>84</v>
      </c>
      <c r="AW148" s="13" t="s">
        <v>31</v>
      </c>
      <c r="AX148" s="13" t="s">
        <v>74</v>
      </c>
      <c r="AY148" s="263" t="s">
        <v>132</v>
      </c>
    </row>
    <row r="149" s="14" customFormat="1">
      <c r="A149" s="14"/>
      <c r="B149" s="264"/>
      <c r="C149" s="265"/>
      <c r="D149" s="249" t="s">
        <v>142</v>
      </c>
      <c r="E149" s="266" t="s">
        <v>1</v>
      </c>
      <c r="F149" s="267" t="s">
        <v>166</v>
      </c>
      <c r="G149" s="265"/>
      <c r="H149" s="268">
        <v>143.80000000000001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4" t="s">
        <v>142</v>
      </c>
      <c r="AU149" s="274" t="s">
        <v>148</v>
      </c>
      <c r="AV149" s="14" t="s">
        <v>138</v>
      </c>
      <c r="AW149" s="14" t="s">
        <v>31</v>
      </c>
      <c r="AX149" s="14" t="s">
        <v>82</v>
      </c>
      <c r="AY149" s="274" t="s">
        <v>132</v>
      </c>
    </row>
    <row r="150" s="2" customFormat="1" ht="16.5" customHeight="1">
      <c r="A150" s="38"/>
      <c r="B150" s="39"/>
      <c r="C150" s="235" t="s">
        <v>138</v>
      </c>
      <c r="D150" s="235" t="s">
        <v>134</v>
      </c>
      <c r="E150" s="236" t="s">
        <v>386</v>
      </c>
      <c r="F150" s="237" t="s">
        <v>387</v>
      </c>
      <c r="G150" s="238" t="s">
        <v>156</v>
      </c>
      <c r="H150" s="239">
        <v>118.81</v>
      </c>
      <c r="I150" s="240"/>
      <c r="J150" s="241">
        <f>ROUND(I150*H150,2)</f>
        <v>0</v>
      </c>
      <c r="K150" s="242"/>
      <c r="L150" s="44"/>
      <c r="M150" s="243" t="s">
        <v>1</v>
      </c>
      <c r="N150" s="244" t="s">
        <v>39</v>
      </c>
      <c r="O150" s="91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7" t="s">
        <v>138</v>
      </c>
      <c r="AT150" s="247" t="s">
        <v>134</v>
      </c>
      <c r="AU150" s="247" t="s">
        <v>148</v>
      </c>
      <c r="AY150" s="17" t="s">
        <v>132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7" t="s">
        <v>82</v>
      </c>
      <c r="BK150" s="248">
        <f>ROUND(I150*H150,2)</f>
        <v>0</v>
      </c>
      <c r="BL150" s="17" t="s">
        <v>138</v>
      </c>
      <c r="BM150" s="247" t="s">
        <v>388</v>
      </c>
    </row>
    <row r="151" s="13" customFormat="1">
      <c r="A151" s="13"/>
      <c r="B151" s="253"/>
      <c r="C151" s="254"/>
      <c r="D151" s="249" t="s">
        <v>142</v>
      </c>
      <c r="E151" s="255" t="s">
        <v>1</v>
      </c>
      <c r="F151" s="256" t="s">
        <v>377</v>
      </c>
      <c r="G151" s="254"/>
      <c r="H151" s="257">
        <v>118.81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3" t="s">
        <v>142</v>
      </c>
      <c r="AU151" s="263" t="s">
        <v>148</v>
      </c>
      <c r="AV151" s="13" t="s">
        <v>84</v>
      </c>
      <c r="AW151" s="13" t="s">
        <v>31</v>
      </c>
      <c r="AX151" s="13" t="s">
        <v>74</v>
      </c>
      <c r="AY151" s="263" t="s">
        <v>132</v>
      </c>
    </row>
    <row r="152" s="14" customFormat="1">
      <c r="A152" s="14"/>
      <c r="B152" s="264"/>
      <c r="C152" s="265"/>
      <c r="D152" s="249" t="s">
        <v>142</v>
      </c>
      <c r="E152" s="266" t="s">
        <v>1</v>
      </c>
      <c r="F152" s="267" t="s">
        <v>166</v>
      </c>
      <c r="G152" s="265"/>
      <c r="H152" s="268">
        <v>118.81</v>
      </c>
      <c r="I152" s="269"/>
      <c r="J152" s="265"/>
      <c r="K152" s="265"/>
      <c r="L152" s="270"/>
      <c r="M152" s="271"/>
      <c r="N152" s="272"/>
      <c r="O152" s="272"/>
      <c r="P152" s="272"/>
      <c r="Q152" s="272"/>
      <c r="R152" s="272"/>
      <c r="S152" s="272"/>
      <c r="T152" s="27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4" t="s">
        <v>142</v>
      </c>
      <c r="AU152" s="274" t="s">
        <v>148</v>
      </c>
      <c r="AV152" s="14" t="s">
        <v>138</v>
      </c>
      <c r="AW152" s="14" t="s">
        <v>31</v>
      </c>
      <c r="AX152" s="14" t="s">
        <v>82</v>
      </c>
      <c r="AY152" s="274" t="s">
        <v>132</v>
      </c>
    </row>
    <row r="153" s="2" customFormat="1" ht="16.5" customHeight="1">
      <c r="A153" s="38"/>
      <c r="B153" s="39"/>
      <c r="C153" s="235" t="s">
        <v>159</v>
      </c>
      <c r="D153" s="235" t="s">
        <v>134</v>
      </c>
      <c r="E153" s="236" t="s">
        <v>389</v>
      </c>
      <c r="F153" s="237" t="s">
        <v>390</v>
      </c>
      <c r="G153" s="238" t="s">
        <v>254</v>
      </c>
      <c r="H153" s="239">
        <v>139</v>
      </c>
      <c r="I153" s="240"/>
      <c r="J153" s="241">
        <f>ROUND(I153*H153,2)</f>
        <v>0</v>
      </c>
      <c r="K153" s="242"/>
      <c r="L153" s="44"/>
      <c r="M153" s="243" t="s">
        <v>1</v>
      </c>
      <c r="N153" s="244" t="s">
        <v>39</v>
      </c>
      <c r="O153" s="91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7" t="s">
        <v>138</v>
      </c>
      <c r="AT153" s="247" t="s">
        <v>134</v>
      </c>
      <c r="AU153" s="247" t="s">
        <v>148</v>
      </c>
      <c r="AY153" s="17" t="s">
        <v>132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7" t="s">
        <v>82</v>
      </c>
      <c r="BK153" s="248">
        <f>ROUND(I153*H153,2)</f>
        <v>0</v>
      </c>
      <c r="BL153" s="17" t="s">
        <v>138</v>
      </c>
      <c r="BM153" s="247" t="s">
        <v>391</v>
      </c>
    </row>
    <row r="154" s="15" customFormat="1">
      <c r="A154" s="15"/>
      <c r="B154" s="286"/>
      <c r="C154" s="287"/>
      <c r="D154" s="249" t="s">
        <v>142</v>
      </c>
      <c r="E154" s="288" t="s">
        <v>1</v>
      </c>
      <c r="F154" s="289" t="s">
        <v>392</v>
      </c>
      <c r="G154" s="287"/>
      <c r="H154" s="288" t="s">
        <v>1</v>
      </c>
      <c r="I154" s="290"/>
      <c r="J154" s="287"/>
      <c r="K154" s="287"/>
      <c r="L154" s="291"/>
      <c r="M154" s="292"/>
      <c r="N154" s="293"/>
      <c r="O154" s="293"/>
      <c r="P154" s="293"/>
      <c r="Q154" s="293"/>
      <c r="R154" s="293"/>
      <c r="S154" s="293"/>
      <c r="T154" s="29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95" t="s">
        <v>142</v>
      </c>
      <c r="AU154" s="295" t="s">
        <v>148</v>
      </c>
      <c r="AV154" s="15" t="s">
        <v>82</v>
      </c>
      <c r="AW154" s="15" t="s">
        <v>31</v>
      </c>
      <c r="AX154" s="15" t="s">
        <v>74</v>
      </c>
      <c r="AY154" s="295" t="s">
        <v>132</v>
      </c>
    </row>
    <row r="155" s="13" customFormat="1">
      <c r="A155" s="13"/>
      <c r="B155" s="253"/>
      <c r="C155" s="254"/>
      <c r="D155" s="249" t="s">
        <v>142</v>
      </c>
      <c r="E155" s="255" t="s">
        <v>1</v>
      </c>
      <c r="F155" s="256" t="s">
        <v>393</v>
      </c>
      <c r="G155" s="254"/>
      <c r="H155" s="257">
        <v>139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142</v>
      </c>
      <c r="AU155" s="263" t="s">
        <v>148</v>
      </c>
      <c r="AV155" s="13" t="s">
        <v>84</v>
      </c>
      <c r="AW155" s="13" t="s">
        <v>31</v>
      </c>
      <c r="AX155" s="13" t="s">
        <v>74</v>
      </c>
      <c r="AY155" s="263" t="s">
        <v>132</v>
      </c>
    </row>
    <row r="156" s="14" customFormat="1">
      <c r="A156" s="14"/>
      <c r="B156" s="264"/>
      <c r="C156" s="265"/>
      <c r="D156" s="249" t="s">
        <v>142</v>
      </c>
      <c r="E156" s="266" t="s">
        <v>1</v>
      </c>
      <c r="F156" s="267" t="s">
        <v>166</v>
      </c>
      <c r="G156" s="265"/>
      <c r="H156" s="268">
        <v>139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4" t="s">
        <v>142</v>
      </c>
      <c r="AU156" s="274" t="s">
        <v>148</v>
      </c>
      <c r="AV156" s="14" t="s">
        <v>138</v>
      </c>
      <c r="AW156" s="14" t="s">
        <v>31</v>
      </c>
      <c r="AX156" s="14" t="s">
        <v>82</v>
      </c>
      <c r="AY156" s="274" t="s">
        <v>132</v>
      </c>
    </row>
    <row r="157" s="2" customFormat="1" ht="16.5" customHeight="1">
      <c r="A157" s="38"/>
      <c r="B157" s="39"/>
      <c r="C157" s="235" t="s">
        <v>167</v>
      </c>
      <c r="D157" s="235" t="s">
        <v>134</v>
      </c>
      <c r="E157" s="236" t="s">
        <v>394</v>
      </c>
      <c r="F157" s="237" t="s">
        <v>395</v>
      </c>
      <c r="G157" s="238" t="s">
        <v>156</v>
      </c>
      <c r="H157" s="239">
        <v>143.80000000000001</v>
      </c>
      <c r="I157" s="240"/>
      <c r="J157" s="241">
        <f>ROUND(I157*H157,2)</f>
        <v>0</v>
      </c>
      <c r="K157" s="242"/>
      <c r="L157" s="44"/>
      <c r="M157" s="243" t="s">
        <v>1</v>
      </c>
      <c r="N157" s="244" t="s">
        <v>39</v>
      </c>
      <c r="O157" s="91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7" t="s">
        <v>138</v>
      </c>
      <c r="AT157" s="247" t="s">
        <v>134</v>
      </c>
      <c r="AU157" s="247" t="s">
        <v>148</v>
      </c>
      <c r="AY157" s="17" t="s">
        <v>132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7" t="s">
        <v>82</v>
      </c>
      <c r="BK157" s="248">
        <f>ROUND(I157*H157,2)</f>
        <v>0</v>
      </c>
      <c r="BL157" s="17" t="s">
        <v>138</v>
      </c>
      <c r="BM157" s="247" t="s">
        <v>396</v>
      </c>
    </row>
    <row r="158" s="12" customFormat="1" ht="22.8" customHeight="1">
      <c r="A158" s="12"/>
      <c r="B158" s="220"/>
      <c r="C158" s="221"/>
      <c r="D158" s="222" t="s">
        <v>73</v>
      </c>
      <c r="E158" s="233" t="s">
        <v>182</v>
      </c>
      <c r="F158" s="233" t="s">
        <v>300</v>
      </c>
      <c r="G158" s="221"/>
      <c r="H158" s="221"/>
      <c r="I158" s="224"/>
      <c r="J158" s="234">
        <f>BK158</f>
        <v>0</v>
      </c>
      <c r="K158" s="221"/>
      <c r="L158" s="225"/>
      <c r="M158" s="226"/>
      <c r="N158" s="227"/>
      <c r="O158" s="227"/>
      <c r="P158" s="228">
        <f>SUM(P159:P194)</f>
        <v>0</v>
      </c>
      <c r="Q158" s="227"/>
      <c r="R158" s="228">
        <f>SUM(R159:R194)</f>
        <v>0.8361826</v>
      </c>
      <c r="S158" s="227"/>
      <c r="T158" s="229">
        <f>SUM(T159:T194)</f>
        <v>0.229383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0" t="s">
        <v>82</v>
      </c>
      <c r="AT158" s="231" t="s">
        <v>73</v>
      </c>
      <c r="AU158" s="231" t="s">
        <v>82</v>
      </c>
      <c r="AY158" s="230" t="s">
        <v>132</v>
      </c>
      <c r="BK158" s="232">
        <f>SUM(BK159:BK194)</f>
        <v>0</v>
      </c>
    </row>
    <row r="159" s="2" customFormat="1" ht="24.15" customHeight="1">
      <c r="A159" s="38"/>
      <c r="B159" s="39"/>
      <c r="C159" s="235" t="s">
        <v>172</v>
      </c>
      <c r="D159" s="235" t="s">
        <v>134</v>
      </c>
      <c r="E159" s="236" t="s">
        <v>397</v>
      </c>
      <c r="F159" s="237" t="s">
        <v>398</v>
      </c>
      <c r="G159" s="238" t="s">
        <v>204</v>
      </c>
      <c r="H159" s="239">
        <v>12</v>
      </c>
      <c r="I159" s="240"/>
      <c r="J159" s="241">
        <f>ROUND(I159*H159,2)</f>
        <v>0</v>
      </c>
      <c r="K159" s="242"/>
      <c r="L159" s="44"/>
      <c r="M159" s="243" t="s">
        <v>1</v>
      </c>
      <c r="N159" s="244" t="s">
        <v>39</v>
      </c>
      <c r="O159" s="91"/>
      <c r="P159" s="245">
        <f>O159*H159</f>
        <v>0</v>
      </c>
      <c r="Q159" s="245">
        <v>0.00108</v>
      </c>
      <c r="R159" s="245">
        <f>Q159*H159</f>
        <v>0.012959999999999999</v>
      </c>
      <c r="S159" s="245">
        <v>0.0085000000000000006</v>
      </c>
      <c r="T159" s="246">
        <f>S159*H159</f>
        <v>0.10200000000000001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7" t="s">
        <v>138</v>
      </c>
      <c r="AT159" s="247" t="s">
        <v>134</v>
      </c>
      <c r="AU159" s="247" t="s">
        <v>84</v>
      </c>
      <c r="AY159" s="17" t="s">
        <v>132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7" t="s">
        <v>82</v>
      </c>
      <c r="BK159" s="248">
        <f>ROUND(I159*H159,2)</f>
        <v>0</v>
      </c>
      <c r="BL159" s="17" t="s">
        <v>138</v>
      </c>
      <c r="BM159" s="247" t="s">
        <v>399</v>
      </c>
    </row>
    <row r="160" s="2" customFormat="1">
      <c r="A160" s="38"/>
      <c r="B160" s="39"/>
      <c r="C160" s="40"/>
      <c r="D160" s="249" t="s">
        <v>140</v>
      </c>
      <c r="E160" s="40"/>
      <c r="F160" s="250" t="s">
        <v>400</v>
      </c>
      <c r="G160" s="40"/>
      <c r="H160" s="40"/>
      <c r="I160" s="203"/>
      <c r="J160" s="40"/>
      <c r="K160" s="40"/>
      <c r="L160" s="44"/>
      <c r="M160" s="251"/>
      <c r="N160" s="252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140</v>
      </c>
      <c r="AU160" s="17" t="s">
        <v>84</v>
      </c>
    </row>
    <row r="161" s="2" customFormat="1" ht="21.75" customHeight="1">
      <c r="A161" s="38"/>
      <c r="B161" s="39"/>
      <c r="C161" s="235" t="s">
        <v>177</v>
      </c>
      <c r="D161" s="235" t="s">
        <v>134</v>
      </c>
      <c r="E161" s="236" t="s">
        <v>272</v>
      </c>
      <c r="F161" s="237" t="s">
        <v>273</v>
      </c>
      <c r="G161" s="238" t="s">
        <v>137</v>
      </c>
      <c r="H161" s="239">
        <v>4.6200000000000001</v>
      </c>
      <c r="I161" s="240"/>
      <c r="J161" s="241">
        <f>ROUND(I161*H161,2)</f>
        <v>0</v>
      </c>
      <c r="K161" s="242"/>
      <c r="L161" s="44"/>
      <c r="M161" s="243" t="s">
        <v>1</v>
      </c>
      <c r="N161" s="244" t="s">
        <v>39</v>
      </c>
      <c r="O161" s="91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7" t="s">
        <v>138</v>
      </c>
      <c r="AT161" s="247" t="s">
        <v>134</v>
      </c>
      <c r="AU161" s="247" t="s">
        <v>84</v>
      </c>
      <c r="AY161" s="17" t="s">
        <v>132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7" t="s">
        <v>82</v>
      </c>
      <c r="BK161" s="248">
        <f>ROUND(I161*H161,2)</f>
        <v>0</v>
      </c>
      <c r="BL161" s="17" t="s">
        <v>138</v>
      </c>
      <c r="BM161" s="247" t="s">
        <v>401</v>
      </c>
    </row>
    <row r="162" s="2" customFormat="1">
      <c r="A162" s="38"/>
      <c r="B162" s="39"/>
      <c r="C162" s="40"/>
      <c r="D162" s="249" t="s">
        <v>140</v>
      </c>
      <c r="E162" s="40"/>
      <c r="F162" s="250" t="s">
        <v>275</v>
      </c>
      <c r="G162" s="40"/>
      <c r="H162" s="40"/>
      <c r="I162" s="203"/>
      <c r="J162" s="40"/>
      <c r="K162" s="40"/>
      <c r="L162" s="44"/>
      <c r="M162" s="251"/>
      <c r="N162" s="252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140</v>
      </c>
      <c r="AU162" s="17" t="s">
        <v>84</v>
      </c>
    </row>
    <row r="163" s="13" customFormat="1">
      <c r="A163" s="13"/>
      <c r="B163" s="253"/>
      <c r="C163" s="254"/>
      <c r="D163" s="249" t="s">
        <v>142</v>
      </c>
      <c r="E163" s="255" t="s">
        <v>1</v>
      </c>
      <c r="F163" s="256" t="s">
        <v>402</v>
      </c>
      <c r="G163" s="254"/>
      <c r="H163" s="257">
        <v>4.6200000000000001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142</v>
      </c>
      <c r="AU163" s="263" t="s">
        <v>84</v>
      </c>
      <c r="AV163" s="13" t="s">
        <v>84</v>
      </c>
      <c r="AW163" s="13" t="s">
        <v>31</v>
      </c>
      <c r="AX163" s="13" t="s">
        <v>74</v>
      </c>
      <c r="AY163" s="263" t="s">
        <v>132</v>
      </c>
    </row>
    <row r="164" s="14" customFormat="1">
      <c r="A164" s="14"/>
      <c r="B164" s="264"/>
      <c r="C164" s="265"/>
      <c r="D164" s="249" t="s">
        <v>142</v>
      </c>
      <c r="E164" s="266" t="s">
        <v>1</v>
      </c>
      <c r="F164" s="267" t="s">
        <v>166</v>
      </c>
      <c r="G164" s="265"/>
      <c r="H164" s="268">
        <v>4.6200000000000001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4" t="s">
        <v>142</v>
      </c>
      <c r="AU164" s="274" t="s">
        <v>84</v>
      </c>
      <c r="AV164" s="14" t="s">
        <v>138</v>
      </c>
      <c r="AW164" s="14" t="s">
        <v>31</v>
      </c>
      <c r="AX164" s="14" t="s">
        <v>82</v>
      </c>
      <c r="AY164" s="274" t="s">
        <v>132</v>
      </c>
    </row>
    <row r="165" s="15" customFormat="1">
      <c r="A165" s="15"/>
      <c r="B165" s="286"/>
      <c r="C165" s="287"/>
      <c r="D165" s="249" t="s">
        <v>142</v>
      </c>
      <c r="E165" s="288" t="s">
        <v>1</v>
      </c>
      <c r="F165" s="289" t="s">
        <v>277</v>
      </c>
      <c r="G165" s="287"/>
      <c r="H165" s="288" t="s">
        <v>1</v>
      </c>
      <c r="I165" s="290"/>
      <c r="J165" s="287"/>
      <c r="K165" s="287"/>
      <c r="L165" s="291"/>
      <c r="M165" s="292"/>
      <c r="N165" s="293"/>
      <c r="O165" s="293"/>
      <c r="P165" s="293"/>
      <c r="Q165" s="293"/>
      <c r="R165" s="293"/>
      <c r="S165" s="293"/>
      <c r="T165" s="29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95" t="s">
        <v>142</v>
      </c>
      <c r="AU165" s="295" t="s">
        <v>84</v>
      </c>
      <c r="AV165" s="15" t="s">
        <v>82</v>
      </c>
      <c r="AW165" s="15" t="s">
        <v>31</v>
      </c>
      <c r="AX165" s="15" t="s">
        <v>74</v>
      </c>
      <c r="AY165" s="295" t="s">
        <v>132</v>
      </c>
    </row>
    <row r="166" s="2" customFormat="1" ht="16.5" customHeight="1">
      <c r="A166" s="38"/>
      <c r="B166" s="39"/>
      <c r="C166" s="235" t="s">
        <v>182</v>
      </c>
      <c r="D166" s="235" t="s">
        <v>134</v>
      </c>
      <c r="E166" s="236" t="s">
        <v>403</v>
      </c>
      <c r="F166" s="237" t="s">
        <v>404</v>
      </c>
      <c r="G166" s="238" t="s">
        <v>405</v>
      </c>
      <c r="H166" s="239">
        <v>1</v>
      </c>
      <c r="I166" s="240"/>
      <c r="J166" s="241">
        <f>ROUND(I166*H166,2)</f>
        <v>0</v>
      </c>
      <c r="K166" s="242"/>
      <c r="L166" s="44"/>
      <c r="M166" s="243" t="s">
        <v>1</v>
      </c>
      <c r="N166" s="244" t="s">
        <v>39</v>
      </c>
      <c r="O166" s="91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7" t="s">
        <v>138</v>
      </c>
      <c r="AT166" s="247" t="s">
        <v>134</v>
      </c>
      <c r="AU166" s="247" t="s">
        <v>84</v>
      </c>
      <c r="AY166" s="17" t="s">
        <v>132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7" t="s">
        <v>82</v>
      </c>
      <c r="BK166" s="248">
        <f>ROUND(I166*H166,2)</f>
        <v>0</v>
      </c>
      <c r="BL166" s="17" t="s">
        <v>138</v>
      </c>
      <c r="BM166" s="247" t="s">
        <v>406</v>
      </c>
    </row>
    <row r="167" s="2" customFormat="1" ht="24.15" customHeight="1">
      <c r="A167" s="38"/>
      <c r="B167" s="39"/>
      <c r="C167" s="235" t="s">
        <v>189</v>
      </c>
      <c r="D167" s="235" t="s">
        <v>134</v>
      </c>
      <c r="E167" s="236" t="s">
        <v>407</v>
      </c>
      <c r="F167" s="237" t="s">
        <v>408</v>
      </c>
      <c r="G167" s="238" t="s">
        <v>204</v>
      </c>
      <c r="H167" s="239">
        <v>221.75999999999999</v>
      </c>
      <c r="I167" s="240"/>
      <c r="J167" s="241">
        <f>ROUND(I167*H167,2)</f>
        <v>0</v>
      </c>
      <c r="K167" s="242"/>
      <c r="L167" s="44"/>
      <c r="M167" s="243" t="s">
        <v>1</v>
      </c>
      <c r="N167" s="244" t="s">
        <v>39</v>
      </c>
      <c r="O167" s="91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7" t="s">
        <v>138</v>
      </c>
      <c r="AT167" s="247" t="s">
        <v>134</v>
      </c>
      <c r="AU167" s="247" t="s">
        <v>84</v>
      </c>
      <c r="AY167" s="17" t="s">
        <v>132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7" t="s">
        <v>82</v>
      </c>
      <c r="BK167" s="248">
        <f>ROUND(I167*H167,2)</f>
        <v>0</v>
      </c>
      <c r="BL167" s="17" t="s">
        <v>138</v>
      </c>
      <c r="BM167" s="247" t="s">
        <v>409</v>
      </c>
    </row>
    <row r="168" s="13" customFormat="1">
      <c r="A168" s="13"/>
      <c r="B168" s="253"/>
      <c r="C168" s="254"/>
      <c r="D168" s="249" t="s">
        <v>142</v>
      </c>
      <c r="E168" s="255" t="s">
        <v>1</v>
      </c>
      <c r="F168" s="256" t="s">
        <v>410</v>
      </c>
      <c r="G168" s="254"/>
      <c r="H168" s="257">
        <v>221.75999999999999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3" t="s">
        <v>142</v>
      </c>
      <c r="AU168" s="263" t="s">
        <v>84</v>
      </c>
      <c r="AV168" s="13" t="s">
        <v>84</v>
      </c>
      <c r="AW168" s="13" t="s">
        <v>31</v>
      </c>
      <c r="AX168" s="13" t="s">
        <v>74</v>
      </c>
      <c r="AY168" s="263" t="s">
        <v>132</v>
      </c>
    </row>
    <row r="169" s="14" customFormat="1">
      <c r="A169" s="14"/>
      <c r="B169" s="264"/>
      <c r="C169" s="265"/>
      <c r="D169" s="249" t="s">
        <v>142</v>
      </c>
      <c r="E169" s="266" t="s">
        <v>1</v>
      </c>
      <c r="F169" s="267" t="s">
        <v>166</v>
      </c>
      <c r="G169" s="265"/>
      <c r="H169" s="268">
        <v>221.75999999999999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4" t="s">
        <v>142</v>
      </c>
      <c r="AU169" s="274" t="s">
        <v>84</v>
      </c>
      <c r="AV169" s="14" t="s">
        <v>138</v>
      </c>
      <c r="AW169" s="14" t="s">
        <v>31</v>
      </c>
      <c r="AX169" s="14" t="s">
        <v>82</v>
      </c>
      <c r="AY169" s="274" t="s">
        <v>132</v>
      </c>
    </row>
    <row r="170" s="2" customFormat="1" ht="37.8" customHeight="1">
      <c r="A170" s="38"/>
      <c r="B170" s="39"/>
      <c r="C170" s="235" t="s">
        <v>195</v>
      </c>
      <c r="D170" s="235" t="s">
        <v>134</v>
      </c>
      <c r="E170" s="236" t="s">
        <v>411</v>
      </c>
      <c r="F170" s="237" t="s">
        <v>412</v>
      </c>
      <c r="G170" s="238" t="s">
        <v>254</v>
      </c>
      <c r="H170" s="239">
        <v>46</v>
      </c>
      <c r="I170" s="240"/>
      <c r="J170" s="241">
        <f>ROUND(I170*H170,2)</f>
        <v>0</v>
      </c>
      <c r="K170" s="242"/>
      <c r="L170" s="44"/>
      <c r="M170" s="243" t="s">
        <v>1</v>
      </c>
      <c r="N170" s="244" t="s">
        <v>39</v>
      </c>
      <c r="O170" s="91"/>
      <c r="P170" s="245">
        <f>O170*H170</f>
        <v>0</v>
      </c>
      <c r="Q170" s="245">
        <v>4.0000000000000003E-05</v>
      </c>
      <c r="R170" s="245">
        <f>Q170*H170</f>
        <v>0.0018400000000000001</v>
      </c>
      <c r="S170" s="245">
        <v>0</v>
      </c>
      <c r="T170" s="24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7" t="s">
        <v>138</v>
      </c>
      <c r="AT170" s="247" t="s">
        <v>134</v>
      </c>
      <c r="AU170" s="247" t="s">
        <v>84</v>
      </c>
      <c r="AY170" s="17" t="s">
        <v>132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7" t="s">
        <v>82</v>
      </c>
      <c r="BK170" s="248">
        <f>ROUND(I170*H170,2)</f>
        <v>0</v>
      </c>
      <c r="BL170" s="17" t="s">
        <v>138</v>
      </c>
      <c r="BM170" s="247" t="s">
        <v>413</v>
      </c>
    </row>
    <row r="171" s="2" customFormat="1">
      <c r="A171" s="38"/>
      <c r="B171" s="39"/>
      <c r="C171" s="40"/>
      <c r="D171" s="249" t="s">
        <v>140</v>
      </c>
      <c r="E171" s="40"/>
      <c r="F171" s="250" t="s">
        <v>414</v>
      </c>
      <c r="G171" s="40"/>
      <c r="H171" s="40"/>
      <c r="I171" s="203"/>
      <c r="J171" s="40"/>
      <c r="K171" s="40"/>
      <c r="L171" s="44"/>
      <c r="M171" s="251"/>
      <c r="N171" s="252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140</v>
      </c>
      <c r="AU171" s="17" t="s">
        <v>84</v>
      </c>
    </row>
    <row r="172" s="2" customFormat="1" ht="24.15" customHeight="1">
      <c r="A172" s="38"/>
      <c r="B172" s="39"/>
      <c r="C172" s="235" t="s">
        <v>201</v>
      </c>
      <c r="D172" s="235" t="s">
        <v>134</v>
      </c>
      <c r="E172" s="236" t="s">
        <v>415</v>
      </c>
      <c r="F172" s="237" t="s">
        <v>416</v>
      </c>
      <c r="G172" s="238" t="s">
        <v>204</v>
      </c>
      <c r="H172" s="239">
        <v>45.869999999999997</v>
      </c>
      <c r="I172" s="240"/>
      <c r="J172" s="241">
        <f>ROUND(I172*H172,2)</f>
        <v>0</v>
      </c>
      <c r="K172" s="242"/>
      <c r="L172" s="44"/>
      <c r="M172" s="243" t="s">
        <v>1</v>
      </c>
      <c r="N172" s="244" t="s">
        <v>39</v>
      </c>
      <c r="O172" s="91"/>
      <c r="P172" s="245">
        <f>O172*H172</f>
        <v>0</v>
      </c>
      <c r="Q172" s="245">
        <v>6.0000000000000002E-05</v>
      </c>
      <c r="R172" s="245">
        <f>Q172*H172</f>
        <v>0.0027521999999999998</v>
      </c>
      <c r="S172" s="245">
        <v>0.002</v>
      </c>
      <c r="T172" s="246">
        <f>S172*H172</f>
        <v>0.091740000000000002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7" t="s">
        <v>138</v>
      </c>
      <c r="AT172" s="247" t="s">
        <v>134</v>
      </c>
      <c r="AU172" s="247" t="s">
        <v>84</v>
      </c>
      <c r="AY172" s="17" t="s">
        <v>132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7" t="s">
        <v>82</v>
      </c>
      <c r="BK172" s="248">
        <f>ROUND(I172*H172,2)</f>
        <v>0</v>
      </c>
      <c r="BL172" s="17" t="s">
        <v>138</v>
      </c>
      <c r="BM172" s="247" t="s">
        <v>417</v>
      </c>
    </row>
    <row r="173" s="2" customFormat="1">
      <c r="A173" s="38"/>
      <c r="B173" s="39"/>
      <c r="C173" s="40"/>
      <c r="D173" s="249" t="s">
        <v>140</v>
      </c>
      <c r="E173" s="40"/>
      <c r="F173" s="250" t="s">
        <v>418</v>
      </c>
      <c r="G173" s="40"/>
      <c r="H173" s="40"/>
      <c r="I173" s="203"/>
      <c r="J173" s="40"/>
      <c r="K173" s="40"/>
      <c r="L173" s="44"/>
      <c r="M173" s="251"/>
      <c r="N173" s="252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140</v>
      </c>
      <c r="AU173" s="17" t="s">
        <v>84</v>
      </c>
    </row>
    <row r="174" s="2" customFormat="1" ht="16.5" customHeight="1">
      <c r="A174" s="38"/>
      <c r="B174" s="39"/>
      <c r="C174" s="235" t="s">
        <v>207</v>
      </c>
      <c r="D174" s="235" t="s">
        <v>134</v>
      </c>
      <c r="E174" s="236" t="s">
        <v>279</v>
      </c>
      <c r="F174" s="237" t="s">
        <v>280</v>
      </c>
      <c r="G174" s="238" t="s">
        <v>156</v>
      </c>
      <c r="H174" s="239">
        <v>27.719999999999999</v>
      </c>
      <c r="I174" s="240"/>
      <c r="J174" s="241">
        <f>ROUND(I174*H174,2)</f>
        <v>0</v>
      </c>
      <c r="K174" s="242"/>
      <c r="L174" s="44"/>
      <c r="M174" s="243" t="s">
        <v>1</v>
      </c>
      <c r="N174" s="244" t="s">
        <v>39</v>
      </c>
      <c r="O174" s="91"/>
      <c r="P174" s="245">
        <f>O174*H174</f>
        <v>0</v>
      </c>
      <c r="Q174" s="245">
        <v>0.012080000000000001</v>
      </c>
      <c r="R174" s="245">
        <f>Q174*H174</f>
        <v>0.33485759999999998</v>
      </c>
      <c r="S174" s="245">
        <v>0</v>
      </c>
      <c r="T174" s="24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7" t="s">
        <v>138</v>
      </c>
      <c r="AT174" s="247" t="s">
        <v>134</v>
      </c>
      <c r="AU174" s="247" t="s">
        <v>84</v>
      </c>
      <c r="AY174" s="17" t="s">
        <v>132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7" t="s">
        <v>82</v>
      </c>
      <c r="BK174" s="248">
        <f>ROUND(I174*H174,2)</f>
        <v>0</v>
      </c>
      <c r="BL174" s="17" t="s">
        <v>138</v>
      </c>
      <c r="BM174" s="247" t="s">
        <v>419</v>
      </c>
    </row>
    <row r="175" s="2" customFormat="1">
      <c r="A175" s="38"/>
      <c r="B175" s="39"/>
      <c r="C175" s="40"/>
      <c r="D175" s="249" t="s">
        <v>140</v>
      </c>
      <c r="E175" s="40"/>
      <c r="F175" s="250" t="s">
        <v>282</v>
      </c>
      <c r="G175" s="40"/>
      <c r="H175" s="40"/>
      <c r="I175" s="203"/>
      <c r="J175" s="40"/>
      <c r="K175" s="40"/>
      <c r="L175" s="44"/>
      <c r="M175" s="251"/>
      <c r="N175" s="252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140</v>
      </c>
      <c r="AU175" s="17" t="s">
        <v>84</v>
      </c>
    </row>
    <row r="176" s="13" customFormat="1">
      <c r="A176" s="13"/>
      <c r="B176" s="253"/>
      <c r="C176" s="254"/>
      <c r="D176" s="249" t="s">
        <v>142</v>
      </c>
      <c r="E176" s="255" t="s">
        <v>1</v>
      </c>
      <c r="F176" s="256" t="s">
        <v>420</v>
      </c>
      <c r="G176" s="254"/>
      <c r="H176" s="257">
        <v>27.719999999999999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3" t="s">
        <v>142</v>
      </c>
      <c r="AU176" s="263" t="s">
        <v>84</v>
      </c>
      <c r="AV176" s="13" t="s">
        <v>84</v>
      </c>
      <c r="AW176" s="13" t="s">
        <v>31</v>
      </c>
      <c r="AX176" s="13" t="s">
        <v>82</v>
      </c>
      <c r="AY176" s="263" t="s">
        <v>132</v>
      </c>
    </row>
    <row r="177" s="2" customFormat="1" ht="16.5" customHeight="1">
      <c r="A177" s="38"/>
      <c r="B177" s="39"/>
      <c r="C177" s="235" t="s">
        <v>212</v>
      </c>
      <c r="D177" s="235" t="s">
        <v>134</v>
      </c>
      <c r="E177" s="236" t="s">
        <v>284</v>
      </c>
      <c r="F177" s="237" t="s">
        <v>285</v>
      </c>
      <c r="G177" s="238" t="s">
        <v>156</v>
      </c>
      <c r="H177" s="239">
        <v>27.719999999999999</v>
      </c>
      <c r="I177" s="240"/>
      <c r="J177" s="241">
        <f>ROUND(I177*H177,2)</f>
        <v>0</v>
      </c>
      <c r="K177" s="242"/>
      <c r="L177" s="44"/>
      <c r="M177" s="243" t="s">
        <v>1</v>
      </c>
      <c r="N177" s="244" t="s">
        <v>39</v>
      </c>
      <c r="O177" s="91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7" t="s">
        <v>138</v>
      </c>
      <c r="AT177" s="247" t="s">
        <v>134</v>
      </c>
      <c r="AU177" s="247" t="s">
        <v>84</v>
      </c>
      <c r="AY177" s="17" t="s">
        <v>132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7" t="s">
        <v>82</v>
      </c>
      <c r="BK177" s="248">
        <f>ROUND(I177*H177,2)</f>
        <v>0</v>
      </c>
      <c r="BL177" s="17" t="s">
        <v>138</v>
      </c>
      <c r="BM177" s="247" t="s">
        <v>421</v>
      </c>
    </row>
    <row r="178" s="2" customFormat="1">
      <c r="A178" s="38"/>
      <c r="B178" s="39"/>
      <c r="C178" s="40"/>
      <c r="D178" s="249" t="s">
        <v>140</v>
      </c>
      <c r="E178" s="40"/>
      <c r="F178" s="250" t="s">
        <v>287</v>
      </c>
      <c r="G178" s="40"/>
      <c r="H178" s="40"/>
      <c r="I178" s="203"/>
      <c r="J178" s="40"/>
      <c r="K178" s="40"/>
      <c r="L178" s="44"/>
      <c r="M178" s="251"/>
      <c r="N178" s="252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140</v>
      </c>
      <c r="AU178" s="17" t="s">
        <v>84</v>
      </c>
    </row>
    <row r="179" s="13" customFormat="1">
      <c r="A179" s="13"/>
      <c r="B179" s="253"/>
      <c r="C179" s="254"/>
      <c r="D179" s="249" t="s">
        <v>142</v>
      </c>
      <c r="E179" s="255" t="s">
        <v>1</v>
      </c>
      <c r="F179" s="256" t="s">
        <v>420</v>
      </c>
      <c r="G179" s="254"/>
      <c r="H179" s="257">
        <v>27.719999999999999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3" t="s">
        <v>142</v>
      </c>
      <c r="AU179" s="263" t="s">
        <v>84</v>
      </c>
      <c r="AV179" s="13" t="s">
        <v>84</v>
      </c>
      <c r="AW179" s="13" t="s">
        <v>31</v>
      </c>
      <c r="AX179" s="13" t="s">
        <v>74</v>
      </c>
      <c r="AY179" s="263" t="s">
        <v>132</v>
      </c>
    </row>
    <row r="180" s="14" customFormat="1">
      <c r="A180" s="14"/>
      <c r="B180" s="264"/>
      <c r="C180" s="265"/>
      <c r="D180" s="249" t="s">
        <v>142</v>
      </c>
      <c r="E180" s="266" t="s">
        <v>1</v>
      </c>
      <c r="F180" s="267" t="s">
        <v>166</v>
      </c>
      <c r="G180" s="265"/>
      <c r="H180" s="268">
        <v>27.719999999999999</v>
      </c>
      <c r="I180" s="269"/>
      <c r="J180" s="265"/>
      <c r="K180" s="265"/>
      <c r="L180" s="270"/>
      <c r="M180" s="271"/>
      <c r="N180" s="272"/>
      <c r="O180" s="272"/>
      <c r="P180" s="272"/>
      <c r="Q180" s="272"/>
      <c r="R180" s="272"/>
      <c r="S180" s="272"/>
      <c r="T180" s="27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4" t="s">
        <v>142</v>
      </c>
      <c r="AU180" s="274" t="s">
        <v>84</v>
      </c>
      <c r="AV180" s="14" t="s">
        <v>138</v>
      </c>
      <c r="AW180" s="14" t="s">
        <v>31</v>
      </c>
      <c r="AX180" s="14" t="s">
        <v>82</v>
      </c>
      <c r="AY180" s="274" t="s">
        <v>132</v>
      </c>
    </row>
    <row r="181" s="2" customFormat="1" ht="16.5" customHeight="1">
      <c r="A181" s="38"/>
      <c r="B181" s="39"/>
      <c r="C181" s="235" t="s">
        <v>8</v>
      </c>
      <c r="D181" s="235" t="s">
        <v>134</v>
      </c>
      <c r="E181" s="236" t="s">
        <v>289</v>
      </c>
      <c r="F181" s="237" t="s">
        <v>290</v>
      </c>
      <c r="G181" s="238" t="s">
        <v>162</v>
      </c>
      <c r="H181" s="239">
        <v>0.46000000000000002</v>
      </c>
      <c r="I181" s="240"/>
      <c r="J181" s="241">
        <f>ROUND(I181*H181,2)</f>
        <v>0</v>
      </c>
      <c r="K181" s="242"/>
      <c r="L181" s="44"/>
      <c r="M181" s="243" t="s">
        <v>1</v>
      </c>
      <c r="N181" s="244" t="s">
        <v>39</v>
      </c>
      <c r="O181" s="91"/>
      <c r="P181" s="245">
        <f>O181*H181</f>
        <v>0</v>
      </c>
      <c r="Q181" s="245">
        <v>1.05168</v>
      </c>
      <c r="R181" s="245">
        <f>Q181*H181</f>
        <v>0.4837728</v>
      </c>
      <c r="S181" s="245">
        <v>0</v>
      </c>
      <c r="T181" s="24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7" t="s">
        <v>138</v>
      </c>
      <c r="AT181" s="247" t="s">
        <v>134</v>
      </c>
      <c r="AU181" s="247" t="s">
        <v>84</v>
      </c>
      <c r="AY181" s="17" t="s">
        <v>132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7" t="s">
        <v>82</v>
      </c>
      <c r="BK181" s="248">
        <f>ROUND(I181*H181,2)</f>
        <v>0</v>
      </c>
      <c r="BL181" s="17" t="s">
        <v>138</v>
      </c>
      <c r="BM181" s="247" t="s">
        <v>422</v>
      </c>
    </row>
    <row r="182" s="2" customFormat="1">
      <c r="A182" s="38"/>
      <c r="B182" s="39"/>
      <c r="C182" s="40"/>
      <c r="D182" s="249" t="s">
        <v>140</v>
      </c>
      <c r="E182" s="40"/>
      <c r="F182" s="250" t="s">
        <v>292</v>
      </c>
      <c r="G182" s="40"/>
      <c r="H182" s="40"/>
      <c r="I182" s="203"/>
      <c r="J182" s="40"/>
      <c r="K182" s="40"/>
      <c r="L182" s="44"/>
      <c r="M182" s="251"/>
      <c r="N182" s="252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140</v>
      </c>
      <c r="AU182" s="17" t="s">
        <v>84</v>
      </c>
    </row>
    <row r="183" s="2" customFormat="1" ht="37.8" customHeight="1">
      <c r="A183" s="38"/>
      <c r="B183" s="39"/>
      <c r="C183" s="235" t="s">
        <v>225</v>
      </c>
      <c r="D183" s="235" t="s">
        <v>134</v>
      </c>
      <c r="E183" s="236" t="s">
        <v>423</v>
      </c>
      <c r="F183" s="237" t="s">
        <v>424</v>
      </c>
      <c r="G183" s="238" t="s">
        <v>156</v>
      </c>
      <c r="H183" s="239">
        <v>23.399999999999999</v>
      </c>
      <c r="I183" s="240"/>
      <c r="J183" s="241">
        <f>ROUND(I183*H183,2)</f>
        <v>0</v>
      </c>
      <c r="K183" s="242"/>
      <c r="L183" s="44"/>
      <c r="M183" s="243" t="s">
        <v>1</v>
      </c>
      <c r="N183" s="244" t="s">
        <v>39</v>
      </c>
      <c r="O183" s="91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7" t="s">
        <v>138</v>
      </c>
      <c r="AT183" s="247" t="s">
        <v>134</v>
      </c>
      <c r="AU183" s="247" t="s">
        <v>84</v>
      </c>
      <c r="AY183" s="17" t="s">
        <v>132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7" t="s">
        <v>82</v>
      </c>
      <c r="BK183" s="248">
        <f>ROUND(I183*H183,2)</f>
        <v>0</v>
      </c>
      <c r="BL183" s="17" t="s">
        <v>138</v>
      </c>
      <c r="BM183" s="247" t="s">
        <v>425</v>
      </c>
    </row>
    <row r="184" s="2" customFormat="1">
      <c r="A184" s="38"/>
      <c r="B184" s="39"/>
      <c r="C184" s="40"/>
      <c r="D184" s="249" t="s">
        <v>140</v>
      </c>
      <c r="E184" s="40"/>
      <c r="F184" s="250" t="s">
        <v>426</v>
      </c>
      <c r="G184" s="40"/>
      <c r="H184" s="40"/>
      <c r="I184" s="203"/>
      <c r="J184" s="40"/>
      <c r="K184" s="40"/>
      <c r="L184" s="44"/>
      <c r="M184" s="251"/>
      <c r="N184" s="252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140</v>
      </c>
      <c r="AU184" s="17" t="s">
        <v>84</v>
      </c>
    </row>
    <row r="185" s="2" customFormat="1" ht="33" customHeight="1">
      <c r="A185" s="38"/>
      <c r="B185" s="39"/>
      <c r="C185" s="235" t="s">
        <v>232</v>
      </c>
      <c r="D185" s="235" t="s">
        <v>134</v>
      </c>
      <c r="E185" s="236" t="s">
        <v>427</v>
      </c>
      <c r="F185" s="237" t="s">
        <v>428</v>
      </c>
      <c r="G185" s="238" t="s">
        <v>156</v>
      </c>
      <c r="H185" s="239">
        <v>702</v>
      </c>
      <c r="I185" s="240"/>
      <c r="J185" s="241">
        <f>ROUND(I185*H185,2)</f>
        <v>0</v>
      </c>
      <c r="K185" s="242"/>
      <c r="L185" s="44"/>
      <c r="M185" s="243" t="s">
        <v>1</v>
      </c>
      <c r="N185" s="244" t="s">
        <v>39</v>
      </c>
      <c r="O185" s="91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7" t="s">
        <v>138</v>
      </c>
      <c r="AT185" s="247" t="s">
        <v>134</v>
      </c>
      <c r="AU185" s="247" t="s">
        <v>84</v>
      </c>
      <c r="AY185" s="17" t="s">
        <v>132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7" t="s">
        <v>82</v>
      </c>
      <c r="BK185" s="248">
        <f>ROUND(I185*H185,2)</f>
        <v>0</v>
      </c>
      <c r="BL185" s="17" t="s">
        <v>138</v>
      </c>
      <c r="BM185" s="247" t="s">
        <v>429</v>
      </c>
    </row>
    <row r="186" s="2" customFormat="1">
      <c r="A186" s="38"/>
      <c r="B186" s="39"/>
      <c r="C186" s="40"/>
      <c r="D186" s="249" t="s">
        <v>140</v>
      </c>
      <c r="E186" s="40"/>
      <c r="F186" s="250" t="s">
        <v>430</v>
      </c>
      <c r="G186" s="40"/>
      <c r="H186" s="40"/>
      <c r="I186" s="203"/>
      <c r="J186" s="40"/>
      <c r="K186" s="40"/>
      <c r="L186" s="44"/>
      <c r="M186" s="251"/>
      <c r="N186" s="252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140</v>
      </c>
      <c r="AU186" s="17" t="s">
        <v>84</v>
      </c>
    </row>
    <row r="187" s="2" customFormat="1" ht="37.8" customHeight="1">
      <c r="A187" s="38"/>
      <c r="B187" s="39"/>
      <c r="C187" s="235" t="s">
        <v>239</v>
      </c>
      <c r="D187" s="235" t="s">
        <v>134</v>
      </c>
      <c r="E187" s="236" t="s">
        <v>431</v>
      </c>
      <c r="F187" s="237" t="s">
        <v>432</v>
      </c>
      <c r="G187" s="238" t="s">
        <v>156</v>
      </c>
      <c r="H187" s="239">
        <v>23.399999999999999</v>
      </c>
      <c r="I187" s="240"/>
      <c r="J187" s="241">
        <f>ROUND(I187*H187,2)</f>
        <v>0</v>
      </c>
      <c r="K187" s="242"/>
      <c r="L187" s="44"/>
      <c r="M187" s="243" t="s">
        <v>1</v>
      </c>
      <c r="N187" s="244" t="s">
        <v>39</v>
      </c>
      <c r="O187" s="91"/>
      <c r="P187" s="245">
        <f>O187*H187</f>
        <v>0</v>
      </c>
      <c r="Q187" s="245">
        <v>0</v>
      </c>
      <c r="R187" s="245">
        <f>Q187*H187</f>
        <v>0</v>
      </c>
      <c r="S187" s="245">
        <v>0</v>
      </c>
      <c r="T187" s="24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7" t="s">
        <v>138</v>
      </c>
      <c r="AT187" s="247" t="s">
        <v>134</v>
      </c>
      <c r="AU187" s="247" t="s">
        <v>84</v>
      </c>
      <c r="AY187" s="17" t="s">
        <v>132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7" t="s">
        <v>82</v>
      </c>
      <c r="BK187" s="248">
        <f>ROUND(I187*H187,2)</f>
        <v>0</v>
      </c>
      <c r="BL187" s="17" t="s">
        <v>138</v>
      </c>
      <c r="BM187" s="247" t="s">
        <v>433</v>
      </c>
    </row>
    <row r="188" s="2" customFormat="1">
      <c r="A188" s="38"/>
      <c r="B188" s="39"/>
      <c r="C188" s="40"/>
      <c r="D188" s="249" t="s">
        <v>140</v>
      </c>
      <c r="E188" s="40"/>
      <c r="F188" s="250" t="s">
        <v>434</v>
      </c>
      <c r="G188" s="40"/>
      <c r="H188" s="40"/>
      <c r="I188" s="203"/>
      <c r="J188" s="40"/>
      <c r="K188" s="40"/>
      <c r="L188" s="44"/>
      <c r="M188" s="251"/>
      <c r="N188" s="252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140</v>
      </c>
      <c r="AU188" s="17" t="s">
        <v>84</v>
      </c>
    </row>
    <row r="189" s="2" customFormat="1" ht="24.15" customHeight="1">
      <c r="A189" s="38"/>
      <c r="B189" s="39"/>
      <c r="C189" s="235" t="s">
        <v>244</v>
      </c>
      <c r="D189" s="235" t="s">
        <v>134</v>
      </c>
      <c r="E189" s="236" t="s">
        <v>435</v>
      </c>
      <c r="F189" s="237" t="s">
        <v>436</v>
      </c>
      <c r="G189" s="238" t="s">
        <v>156</v>
      </c>
      <c r="H189" s="239">
        <v>118.81</v>
      </c>
      <c r="I189" s="240"/>
      <c r="J189" s="241">
        <f>ROUND(I189*H189,2)</f>
        <v>0</v>
      </c>
      <c r="K189" s="242"/>
      <c r="L189" s="44"/>
      <c r="M189" s="243" t="s">
        <v>1</v>
      </c>
      <c r="N189" s="244" t="s">
        <v>39</v>
      </c>
      <c r="O189" s="91"/>
      <c r="P189" s="245">
        <f>O189*H189</f>
        <v>0</v>
      </c>
      <c r="Q189" s="245">
        <v>0</v>
      </c>
      <c r="R189" s="245">
        <f>Q189*H189</f>
        <v>0</v>
      </c>
      <c r="S189" s="245">
        <v>0.00029999999999999997</v>
      </c>
      <c r="T189" s="246">
        <f>S189*H189</f>
        <v>0.035642999999999994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7" t="s">
        <v>138</v>
      </c>
      <c r="AT189" s="247" t="s">
        <v>134</v>
      </c>
      <c r="AU189" s="247" t="s">
        <v>84</v>
      </c>
      <c r="AY189" s="17" t="s">
        <v>132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7" t="s">
        <v>82</v>
      </c>
      <c r="BK189" s="248">
        <f>ROUND(I189*H189,2)</f>
        <v>0</v>
      </c>
      <c r="BL189" s="17" t="s">
        <v>138</v>
      </c>
      <c r="BM189" s="247" t="s">
        <v>437</v>
      </c>
    </row>
    <row r="190" s="2" customFormat="1">
      <c r="A190" s="38"/>
      <c r="B190" s="39"/>
      <c r="C190" s="40"/>
      <c r="D190" s="249" t="s">
        <v>140</v>
      </c>
      <c r="E190" s="40"/>
      <c r="F190" s="250" t="s">
        <v>438</v>
      </c>
      <c r="G190" s="40"/>
      <c r="H190" s="40"/>
      <c r="I190" s="203"/>
      <c r="J190" s="40"/>
      <c r="K190" s="40"/>
      <c r="L190" s="44"/>
      <c r="M190" s="251"/>
      <c r="N190" s="252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140</v>
      </c>
      <c r="AU190" s="17" t="s">
        <v>84</v>
      </c>
    </row>
    <row r="191" s="13" customFormat="1">
      <c r="A191" s="13"/>
      <c r="B191" s="253"/>
      <c r="C191" s="254"/>
      <c r="D191" s="249" t="s">
        <v>142</v>
      </c>
      <c r="E191" s="255" t="s">
        <v>1</v>
      </c>
      <c r="F191" s="256" t="s">
        <v>377</v>
      </c>
      <c r="G191" s="254"/>
      <c r="H191" s="257">
        <v>118.81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3" t="s">
        <v>142</v>
      </c>
      <c r="AU191" s="263" t="s">
        <v>84</v>
      </c>
      <c r="AV191" s="13" t="s">
        <v>84</v>
      </c>
      <c r="AW191" s="13" t="s">
        <v>31</v>
      </c>
      <c r="AX191" s="13" t="s">
        <v>74</v>
      </c>
      <c r="AY191" s="263" t="s">
        <v>132</v>
      </c>
    </row>
    <row r="192" s="14" customFormat="1">
      <c r="A192" s="14"/>
      <c r="B192" s="264"/>
      <c r="C192" s="265"/>
      <c r="D192" s="249" t="s">
        <v>142</v>
      </c>
      <c r="E192" s="266" t="s">
        <v>1</v>
      </c>
      <c r="F192" s="267" t="s">
        <v>166</v>
      </c>
      <c r="G192" s="265"/>
      <c r="H192" s="268">
        <v>118.81</v>
      </c>
      <c r="I192" s="269"/>
      <c r="J192" s="265"/>
      <c r="K192" s="265"/>
      <c r="L192" s="270"/>
      <c r="M192" s="271"/>
      <c r="N192" s="272"/>
      <c r="O192" s="272"/>
      <c r="P192" s="272"/>
      <c r="Q192" s="272"/>
      <c r="R192" s="272"/>
      <c r="S192" s="272"/>
      <c r="T192" s="27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4" t="s">
        <v>142</v>
      </c>
      <c r="AU192" s="274" t="s">
        <v>84</v>
      </c>
      <c r="AV192" s="14" t="s">
        <v>138</v>
      </c>
      <c r="AW192" s="14" t="s">
        <v>31</v>
      </c>
      <c r="AX192" s="14" t="s">
        <v>82</v>
      </c>
      <c r="AY192" s="274" t="s">
        <v>132</v>
      </c>
    </row>
    <row r="193" s="2" customFormat="1" ht="24.15" customHeight="1">
      <c r="A193" s="38"/>
      <c r="B193" s="39"/>
      <c r="C193" s="235" t="s">
        <v>251</v>
      </c>
      <c r="D193" s="235" t="s">
        <v>134</v>
      </c>
      <c r="E193" s="236" t="s">
        <v>439</v>
      </c>
      <c r="F193" s="237" t="s">
        <v>440</v>
      </c>
      <c r="G193" s="238" t="s">
        <v>254</v>
      </c>
      <c r="H193" s="239">
        <v>60</v>
      </c>
      <c r="I193" s="240"/>
      <c r="J193" s="241">
        <f>ROUND(I193*H193,2)</f>
        <v>0</v>
      </c>
      <c r="K193" s="242"/>
      <c r="L193" s="44"/>
      <c r="M193" s="243" t="s">
        <v>1</v>
      </c>
      <c r="N193" s="244" t="s">
        <v>39</v>
      </c>
      <c r="O193" s="91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7" t="s">
        <v>138</v>
      </c>
      <c r="AT193" s="247" t="s">
        <v>134</v>
      </c>
      <c r="AU193" s="247" t="s">
        <v>84</v>
      </c>
      <c r="AY193" s="17" t="s">
        <v>132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7" t="s">
        <v>82</v>
      </c>
      <c r="BK193" s="248">
        <f>ROUND(I193*H193,2)</f>
        <v>0</v>
      </c>
      <c r="BL193" s="17" t="s">
        <v>138</v>
      </c>
      <c r="BM193" s="247" t="s">
        <v>441</v>
      </c>
    </row>
    <row r="194" s="2" customFormat="1" ht="16.5" customHeight="1">
      <c r="A194" s="38"/>
      <c r="B194" s="39"/>
      <c r="C194" s="235" t="s">
        <v>7</v>
      </c>
      <c r="D194" s="235" t="s">
        <v>134</v>
      </c>
      <c r="E194" s="236" t="s">
        <v>442</v>
      </c>
      <c r="F194" s="237" t="s">
        <v>443</v>
      </c>
      <c r="G194" s="238" t="s">
        <v>204</v>
      </c>
      <c r="H194" s="239">
        <v>22</v>
      </c>
      <c r="I194" s="240"/>
      <c r="J194" s="241">
        <f>ROUND(I194*H194,2)</f>
        <v>0</v>
      </c>
      <c r="K194" s="242"/>
      <c r="L194" s="44"/>
      <c r="M194" s="243" t="s">
        <v>1</v>
      </c>
      <c r="N194" s="244" t="s">
        <v>39</v>
      </c>
      <c r="O194" s="91"/>
      <c r="P194" s="245">
        <f>O194*H194</f>
        <v>0</v>
      </c>
      <c r="Q194" s="245">
        <v>0</v>
      </c>
      <c r="R194" s="245">
        <f>Q194*H194</f>
        <v>0</v>
      </c>
      <c r="S194" s="245">
        <v>0</v>
      </c>
      <c r="T194" s="24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7" t="s">
        <v>138</v>
      </c>
      <c r="AT194" s="247" t="s">
        <v>134</v>
      </c>
      <c r="AU194" s="247" t="s">
        <v>84</v>
      </c>
      <c r="AY194" s="17" t="s">
        <v>132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7" t="s">
        <v>82</v>
      </c>
      <c r="BK194" s="248">
        <f>ROUND(I194*H194,2)</f>
        <v>0</v>
      </c>
      <c r="BL194" s="17" t="s">
        <v>138</v>
      </c>
      <c r="BM194" s="247" t="s">
        <v>444</v>
      </c>
    </row>
    <row r="195" s="12" customFormat="1" ht="25.92" customHeight="1">
      <c r="A195" s="12"/>
      <c r="B195" s="220"/>
      <c r="C195" s="221"/>
      <c r="D195" s="222" t="s">
        <v>73</v>
      </c>
      <c r="E195" s="223" t="s">
        <v>445</v>
      </c>
      <c r="F195" s="223" t="s">
        <v>446</v>
      </c>
      <c r="G195" s="221"/>
      <c r="H195" s="221"/>
      <c r="I195" s="224"/>
      <c r="J195" s="194">
        <f>BK195</f>
        <v>0</v>
      </c>
      <c r="K195" s="221"/>
      <c r="L195" s="225"/>
      <c r="M195" s="226"/>
      <c r="N195" s="227"/>
      <c r="O195" s="227"/>
      <c r="P195" s="228">
        <f>P196+P199</f>
        <v>0</v>
      </c>
      <c r="Q195" s="227"/>
      <c r="R195" s="228">
        <f>R196+R199</f>
        <v>0.027144000000000001</v>
      </c>
      <c r="S195" s="227"/>
      <c r="T195" s="229">
        <f>T196+T199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30" t="s">
        <v>84</v>
      </c>
      <c r="AT195" s="231" t="s">
        <v>73</v>
      </c>
      <c r="AU195" s="231" t="s">
        <v>74</v>
      </c>
      <c r="AY195" s="230" t="s">
        <v>132</v>
      </c>
      <c r="BK195" s="232">
        <f>BK196+BK199</f>
        <v>0</v>
      </c>
    </row>
    <row r="196" s="12" customFormat="1" ht="22.8" customHeight="1">
      <c r="A196" s="12"/>
      <c r="B196" s="220"/>
      <c r="C196" s="221"/>
      <c r="D196" s="222" t="s">
        <v>73</v>
      </c>
      <c r="E196" s="233" t="s">
        <v>447</v>
      </c>
      <c r="F196" s="233" t="s">
        <v>448</v>
      </c>
      <c r="G196" s="221"/>
      <c r="H196" s="221"/>
      <c r="I196" s="224"/>
      <c r="J196" s="234">
        <f>BK196</f>
        <v>0</v>
      </c>
      <c r="K196" s="221"/>
      <c r="L196" s="225"/>
      <c r="M196" s="226"/>
      <c r="N196" s="227"/>
      <c r="O196" s="227"/>
      <c r="P196" s="228">
        <f>SUM(P197:P198)</f>
        <v>0</v>
      </c>
      <c r="Q196" s="227"/>
      <c r="R196" s="228">
        <f>SUM(R197:R198)</f>
        <v>0</v>
      </c>
      <c r="S196" s="227"/>
      <c r="T196" s="229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0" t="s">
        <v>84</v>
      </c>
      <c r="AT196" s="231" t="s">
        <v>73</v>
      </c>
      <c r="AU196" s="231" t="s">
        <v>82</v>
      </c>
      <c r="AY196" s="230" t="s">
        <v>132</v>
      </c>
      <c r="BK196" s="232">
        <f>SUM(BK197:BK198)</f>
        <v>0</v>
      </c>
    </row>
    <row r="197" s="2" customFormat="1" ht="16.5" customHeight="1">
      <c r="A197" s="38"/>
      <c r="B197" s="39"/>
      <c r="C197" s="235" t="s">
        <v>261</v>
      </c>
      <c r="D197" s="235" t="s">
        <v>134</v>
      </c>
      <c r="E197" s="236" t="s">
        <v>449</v>
      </c>
      <c r="F197" s="237" t="s">
        <v>450</v>
      </c>
      <c r="G197" s="238" t="s">
        <v>1</v>
      </c>
      <c r="H197" s="239">
        <v>46.200000000000003</v>
      </c>
      <c r="I197" s="240"/>
      <c r="J197" s="241">
        <f>ROUND(I197*H197,2)</f>
        <v>0</v>
      </c>
      <c r="K197" s="242"/>
      <c r="L197" s="44"/>
      <c r="M197" s="243" t="s">
        <v>1</v>
      </c>
      <c r="N197" s="244" t="s">
        <v>39</v>
      </c>
      <c r="O197" s="91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7" t="s">
        <v>225</v>
      </c>
      <c r="AT197" s="247" t="s">
        <v>134</v>
      </c>
      <c r="AU197" s="247" t="s">
        <v>84</v>
      </c>
      <c r="AY197" s="17" t="s">
        <v>132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7" t="s">
        <v>82</v>
      </c>
      <c r="BK197" s="248">
        <f>ROUND(I197*H197,2)</f>
        <v>0</v>
      </c>
      <c r="BL197" s="17" t="s">
        <v>225</v>
      </c>
      <c r="BM197" s="247" t="s">
        <v>451</v>
      </c>
    </row>
    <row r="198" s="2" customFormat="1" ht="16.5" customHeight="1">
      <c r="A198" s="38"/>
      <c r="B198" s="39"/>
      <c r="C198" s="235" t="s">
        <v>266</v>
      </c>
      <c r="D198" s="235" t="s">
        <v>134</v>
      </c>
      <c r="E198" s="236" t="s">
        <v>452</v>
      </c>
      <c r="F198" s="237" t="s">
        <v>453</v>
      </c>
      <c r="G198" s="238" t="s">
        <v>1</v>
      </c>
      <c r="H198" s="239">
        <v>46.200000000000003</v>
      </c>
      <c r="I198" s="240"/>
      <c r="J198" s="241">
        <f>ROUND(I198*H198,2)</f>
        <v>0</v>
      </c>
      <c r="K198" s="242"/>
      <c r="L198" s="44"/>
      <c r="M198" s="243" t="s">
        <v>1</v>
      </c>
      <c r="N198" s="244" t="s">
        <v>39</v>
      </c>
      <c r="O198" s="91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7" t="s">
        <v>225</v>
      </c>
      <c r="AT198" s="247" t="s">
        <v>134</v>
      </c>
      <c r="AU198" s="247" t="s">
        <v>84</v>
      </c>
      <c r="AY198" s="17" t="s">
        <v>132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7" t="s">
        <v>82</v>
      </c>
      <c r="BK198" s="248">
        <f>ROUND(I198*H198,2)</f>
        <v>0</v>
      </c>
      <c r="BL198" s="17" t="s">
        <v>225</v>
      </c>
      <c r="BM198" s="247" t="s">
        <v>454</v>
      </c>
    </row>
    <row r="199" s="12" customFormat="1" ht="22.8" customHeight="1">
      <c r="A199" s="12"/>
      <c r="B199" s="220"/>
      <c r="C199" s="221"/>
      <c r="D199" s="222" t="s">
        <v>73</v>
      </c>
      <c r="E199" s="233" t="s">
        <v>455</v>
      </c>
      <c r="F199" s="233" t="s">
        <v>456</v>
      </c>
      <c r="G199" s="221"/>
      <c r="H199" s="221"/>
      <c r="I199" s="224"/>
      <c r="J199" s="234">
        <f>BK199</f>
        <v>0</v>
      </c>
      <c r="K199" s="221"/>
      <c r="L199" s="225"/>
      <c r="M199" s="226"/>
      <c r="N199" s="227"/>
      <c r="O199" s="227"/>
      <c r="P199" s="228">
        <f>SUM(P200:P203)</f>
        <v>0</v>
      </c>
      <c r="Q199" s="227"/>
      <c r="R199" s="228">
        <f>SUM(R200:R203)</f>
        <v>0.027144000000000001</v>
      </c>
      <c r="S199" s="227"/>
      <c r="T199" s="229">
        <f>SUM(T200:T203)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0" t="s">
        <v>84</v>
      </c>
      <c r="AT199" s="231" t="s">
        <v>73</v>
      </c>
      <c r="AU199" s="231" t="s">
        <v>82</v>
      </c>
      <c r="AY199" s="230" t="s">
        <v>132</v>
      </c>
      <c r="BK199" s="232">
        <f>SUM(BK200:BK203)</f>
        <v>0</v>
      </c>
    </row>
    <row r="200" s="2" customFormat="1" ht="24.15" customHeight="1">
      <c r="A200" s="38"/>
      <c r="B200" s="39"/>
      <c r="C200" s="235" t="s">
        <v>271</v>
      </c>
      <c r="D200" s="235" t="s">
        <v>134</v>
      </c>
      <c r="E200" s="236" t="s">
        <v>457</v>
      </c>
      <c r="F200" s="237" t="s">
        <v>458</v>
      </c>
      <c r="G200" s="238" t="s">
        <v>156</v>
      </c>
      <c r="H200" s="239">
        <v>104.40000000000001</v>
      </c>
      <c r="I200" s="240"/>
      <c r="J200" s="241">
        <f>ROUND(I200*H200,2)</f>
        <v>0</v>
      </c>
      <c r="K200" s="242"/>
      <c r="L200" s="44"/>
      <c r="M200" s="243" t="s">
        <v>1</v>
      </c>
      <c r="N200" s="244" t="s">
        <v>39</v>
      </c>
      <c r="O200" s="91"/>
      <c r="P200" s="245">
        <f>O200*H200</f>
        <v>0</v>
      </c>
      <c r="Q200" s="245">
        <v>0.00013999999999999999</v>
      </c>
      <c r="R200" s="245">
        <f>Q200*H200</f>
        <v>0.014615999999999999</v>
      </c>
      <c r="S200" s="245">
        <v>0</v>
      </c>
      <c r="T200" s="24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7" t="s">
        <v>138</v>
      </c>
      <c r="AT200" s="247" t="s">
        <v>134</v>
      </c>
      <c r="AU200" s="247" t="s">
        <v>84</v>
      </c>
      <c r="AY200" s="17" t="s">
        <v>132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7" t="s">
        <v>82</v>
      </c>
      <c r="BK200" s="248">
        <f>ROUND(I200*H200,2)</f>
        <v>0</v>
      </c>
      <c r="BL200" s="17" t="s">
        <v>138</v>
      </c>
      <c r="BM200" s="247" t="s">
        <v>459</v>
      </c>
    </row>
    <row r="201" s="2" customFormat="1">
      <c r="A201" s="38"/>
      <c r="B201" s="39"/>
      <c r="C201" s="40"/>
      <c r="D201" s="249" t="s">
        <v>140</v>
      </c>
      <c r="E201" s="40"/>
      <c r="F201" s="250" t="s">
        <v>460</v>
      </c>
      <c r="G201" s="40"/>
      <c r="H201" s="40"/>
      <c r="I201" s="203"/>
      <c r="J201" s="40"/>
      <c r="K201" s="40"/>
      <c r="L201" s="44"/>
      <c r="M201" s="251"/>
      <c r="N201" s="252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140</v>
      </c>
      <c r="AU201" s="17" t="s">
        <v>84</v>
      </c>
    </row>
    <row r="202" s="2" customFormat="1" ht="24.15" customHeight="1">
      <c r="A202" s="38"/>
      <c r="B202" s="39"/>
      <c r="C202" s="235" t="s">
        <v>278</v>
      </c>
      <c r="D202" s="235" t="s">
        <v>134</v>
      </c>
      <c r="E202" s="236" t="s">
        <v>461</v>
      </c>
      <c r="F202" s="237" t="s">
        <v>462</v>
      </c>
      <c r="G202" s="238" t="s">
        <v>156</v>
      </c>
      <c r="H202" s="239">
        <v>104.40000000000001</v>
      </c>
      <c r="I202" s="240"/>
      <c r="J202" s="241">
        <f>ROUND(I202*H202,2)</f>
        <v>0</v>
      </c>
      <c r="K202" s="242"/>
      <c r="L202" s="44"/>
      <c r="M202" s="243" t="s">
        <v>1</v>
      </c>
      <c r="N202" s="244" t="s">
        <v>39</v>
      </c>
      <c r="O202" s="91"/>
      <c r="P202" s="245">
        <f>O202*H202</f>
        <v>0</v>
      </c>
      <c r="Q202" s="245">
        <v>0.00012</v>
      </c>
      <c r="R202" s="245">
        <f>Q202*H202</f>
        <v>0.012528000000000001</v>
      </c>
      <c r="S202" s="245">
        <v>0</v>
      </c>
      <c r="T202" s="24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7" t="s">
        <v>138</v>
      </c>
      <c r="AT202" s="247" t="s">
        <v>134</v>
      </c>
      <c r="AU202" s="247" t="s">
        <v>84</v>
      </c>
      <c r="AY202" s="17" t="s">
        <v>132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7" t="s">
        <v>82</v>
      </c>
      <c r="BK202" s="248">
        <f>ROUND(I202*H202,2)</f>
        <v>0</v>
      </c>
      <c r="BL202" s="17" t="s">
        <v>138</v>
      </c>
      <c r="BM202" s="247" t="s">
        <v>463</v>
      </c>
    </row>
    <row r="203" s="2" customFormat="1">
      <c r="A203" s="38"/>
      <c r="B203" s="39"/>
      <c r="C203" s="40"/>
      <c r="D203" s="249" t="s">
        <v>140</v>
      </c>
      <c r="E203" s="40"/>
      <c r="F203" s="250" t="s">
        <v>464</v>
      </c>
      <c r="G203" s="40"/>
      <c r="H203" s="40"/>
      <c r="I203" s="203"/>
      <c r="J203" s="40"/>
      <c r="K203" s="40"/>
      <c r="L203" s="44"/>
      <c r="M203" s="251"/>
      <c r="N203" s="252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140</v>
      </c>
      <c r="AU203" s="17" t="s">
        <v>84</v>
      </c>
    </row>
    <row r="204" s="12" customFormat="1" ht="25.92" customHeight="1">
      <c r="A204" s="12"/>
      <c r="B204" s="220"/>
      <c r="C204" s="221"/>
      <c r="D204" s="222" t="s">
        <v>73</v>
      </c>
      <c r="E204" s="223" t="s">
        <v>109</v>
      </c>
      <c r="F204" s="223" t="s">
        <v>319</v>
      </c>
      <c r="G204" s="221"/>
      <c r="H204" s="221"/>
      <c r="I204" s="224"/>
      <c r="J204" s="194">
        <f>BK204</f>
        <v>0</v>
      </c>
      <c r="K204" s="221"/>
      <c r="L204" s="225"/>
      <c r="M204" s="226"/>
      <c r="N204" s="227"/>
      <c r="O204" s="227"/>
      <c r="P204" s="228">
        <f>P205+SUM(P206:P210)</f>
        <v>0</v>
      </c>
      <c r="Q204" s="227"/>
      <c r="R204" s="228">
        <f>R205+SUM(R206:R210)</f>
        <v>0.0059999999999999993</v>
      </c>
      <c r="S204" s="227"/>
      <c r="T204" s="229">
        <f>T205+SUM(T206:T210)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0" t="s">
        <v>159</v>
      </c>
      <c r="AT204" s="231" t="s">
        <v>73</v>
      </c>
      <c r="AU204" s="231" t="s">
        <v>74</v>
      </c>
      <c r="AY204" s="230" t="s">
        <v>132</v>
      </c>
      <c r="BK204" s="232">
        <f>BK205+SUM(BK206:BK210)</f>
        <v>0</v>
      </c>
    </row>
    <row r="205" s="2" customFormat="1" ht="16.5" customHeight="1">
      <c r="A205" s="38"/>
      <c r="B205" s="39"/>
      <c r="C205" s="235" t="s">
        <v>283</v>
      </c>
      <c r="D205" s="235" t="s">
        <v>134</v>
      </c>
      <c r="E205" s="236" t="s">
        <v>465</v>
      </c>
      <c r="F205" s="237" t="s">
        <v>466</v>
      </c>
      <c r="G205" s="238" t="s">
        <v>175</v>
      </c>
      <c r="H205" s="239">
        <v>1</v>
      </c>
      <c r="I205" s="240"/>
      <c r="J205" s="241">
        <f>ROUND(I205*H205,2)</f>
        <v>0</v>
      </c>
      <c r="K205" s="242"/>
      <c r="L205" s="44"/>
      <c r="M205" s="243" t="s">
        <v>1</v>
      </c>
      <c r="N205" s="244" t="s">
        <v>39</v>
      </c>
      <c r="O205" s="91"/>
      <c r="P205" s="245">
        <f>O205*H205</f>
        <v>0</v>
      </c>
      <c r="Q205" s="245">
        <v>0</v>
      </c>
      <c r="R205" s="245">
        <f>Q205*H205</f>
        <v>0</v>
      </c>
      <c r="S205" s="245">
        <v>0</v>
      </c>
      <c r="T205" s="24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7" t="s">
        <v>138</v>
      </c>
      <c r="AT205" s="247" t="s">
        <v>134</v>
      </c>
      <c r="AU205" s="247" t="s">
        <v>82</v>
      </c>
      <c r="AY205" s="17" t="s">
        <v>132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7" t="s">
        <v>82</v>
      </c>
      <c r="BK205" s="248">
        <f>ROUND(I205*H205,2)</f>
        <v>0</v>
      </c>
      <c r="BL205" s="17" t="s">
        <v>138</v>
      </c>
      <c r="BM205" s="247" t="s">
        <v>467</v>
      </c>
    </row>
    <row r="206" s="2" customFormat="1" ht="16.5" customHeight="1">
      <c r="A206" s="38"/>
      <c r="B206" s="39"/>
      <c r="C206" s="235" t="s">
        <v>288</v>
      </c>
      <c r="D206" s="235" t="s">
        <v>134</v>
      </c>
      <c r="E206" s="236" t="s">
        <v>468</v>
      </c>
      <c r="F206" s="237" t="s">
        <v>469</v>
      </c>
      <c r="G206" s="238" t="s">
        <v>175</v>
      </c>
      <c r="H206" s="239">
        <v>1</v>
      </c>
      <c r="I206" s="240"/>
      <c r="J206" s="241">
        <f>ROUND(I206*H206,2)</f>
        <v>0</v>
      </c>
      <c r="K206" s="242"/>
      <c r="L206" s="44"/>
      <c r="M206" s="243" t="s">
        <v>1</v>
      </c>
      <c r="N206" s="244" t="s">
        <v>39</v>
      </c>
      <c r="O206" s="91"/>
      <c r="P206" s="245">
        <f>O206*H206</f>
        <v>0</v>
      </c>
      <c r="Q206" s="245">
        <v>0</v>
      </c>
      <c r="R206" s="245">
        <f>Q206*H206</f>
        <v>0</v>
      </c>
      <c r="S206" s="245">
        <v>0</v>
      </c>
      <c r="T206" s="24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7" t="s">
        <v>138</v>
      </c>
      <c r="AT206" s="247" t="s">
        <v>134</v>
      </c>
      <c r="AU206" s="247" t="s">
        <v>82</v>
      </c>
      <c r="AY206" s="17" t="s">
        <v>132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7" t="s">
        <v>82</v>
      </c>
      <c r="BK206" s="248">
        <f>ROUND(I206*H206,2)</f>
        <v>0</v>
      </c>
      <c r="BL206" s="17" t="s">
        <v>138</v>
      </c>
      <c r="BM206" s="247" t="s">
        <v>470</v>
      </c>
    </row>
    <row r="207" s="2" customFormat="1" ht="16.5" customHeight="1">
      <c r="A207" s="38"/>
      <c r="B207" s="39"/>
      <c r="C207" s="235" t="s">
        <v>294</v>
      </c>
      <c r="D207" s="235" t="s">
        <v>134</v>
      </c>
      <c r="E207" s="236" t="s">
        <v>471</v>
      </c>
      <c r="F207" s="237" t="s">
        <v>316</v>
      </c>
      <c r="G207" s="238" t="s">
        <v>472</v>
      </c>
      <c r="H207" s="239">
        <v>1</v>
      </c>
      <c r="I207" s="240"/>
      <c r="J207" s="241">
        <f>ROUND(I207*H207,2)</f>
        <v>0</v>
      </c>
      <c r="K207" s="242"/>
      <c r="L207" s="44"/>
      <c r="M207" s="243" t="s">
        <v>1</v>
      </c>
      <c r="N207" s="244" t="s">
        <v>39</v>
      </c>
      <c r="O207" s="91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7" t="s">
        <v>138</v>
      </c>
      <c r="AT207" s="247" t="s">
        <v>134</v>
      </c>
      <c r="AU207" s="247" t="s">
        <v>82</v>
      </c>
      <c r="AY207" s="17" t="s">
        <v>132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7" t="s">
        <v>82</v>
      </c>
      <c r="BK207" s="248">
        <f>ROUND(I207*H207,2)</f>
        <v>0</v>
      </c>
      <c r="BL207" s="17" t="s">
        <v>138</v>
      </c>
      <c r="BM207" s="247" t="s">
        <v>473</v>
      </c>
    </row>
    <row r="208" s="2" customFormat="1" ht="16.5" customHeight="1">
      <c r="A208" s="38"/>
      <c r="B208" s="39"/>
      <c r="C208" s="235" t="s">
        <v>301</v>
      </c>
      <c r="D208" s="235" t="s">
        <v>134</v>
      </c>
      <c r="E208" s="236" t="s">
        <v>474</v>
      </c>
      <c r="F208" s="237" t="s">
        <v>475</v>
      </c>
      <c r="G208" s="238" t="s">
        <v>175</v>
      </c>
      <c r="H208" s="239">
        <v>1</v>
      </c>
      <c r="I208" s="240"/>
      <c r="J208" s="241">
        <f>ROUND(I208*H208,2)</f>
        <v>0</v>
      </c>
      <c r="K208" s="242"/>
      <c r="L208" s="44"/>
      <c r="M208" s="243" t="s">
        <v>1</v>
      </c>
      <c r="N208" s="244" t="s">
        <v>39</v>
      </c>
      <c r="O208" s="91"/>
      <c r="P208" s="245">
        <f>O208*H208</f>
        <v>0</v>
      </c>
      <c r="Q208" s="245">
        <v>0</v>
      </c>
      <c r="R208" s="245">
        <f>Q208*H208</f>
        <v>0</v>
      </c>
      <c r="S208" s="245">
        <v>0</v>
      </c>
      <c r="T208" s="24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7" t="s">
        <v>138</v>
      </c>
      <c r="AT208" s="247" t="s">
        <v>134</v>
      </c>
      <c r="AU208" s="247" t="s">
        <v>82</v>
      </c>
      <c r="AY208" s="17" t="s">
        <v>132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7" t="s">
        <v>82</v>
      </c>
      <c r="BK208" s="248">
        <f>ROUND(I208*H208,2)</f>
        <v>0</v>
      </c>
      <c r="BL208" s="17" t="s">
        <v>138</v>
      </c>
      <c r="BM208" s="247" t="s">
        <v>476</v>
      </c>
    </row>
    <row r="209" s="2" customFormat="1">
      <c r="A209" s="38"/>
      <c r="B209" s="39"/>
      <c r="C209" s="40"/>
      <c r="D209" s="249" t="s">
        <v>140</v>
      </c>
      <c r="E209" s="40"/>
      <c r="F209" s="250" t="s">
        <v>475</v>
      </c>
      <c r="G209" s="40"/>
      <c r="H209" s="40"/>
      <c r="I209" s="203"/>
      <c r="J209" s="40"/>
      <c r="K209" s="40"/>
      <c r="L209" s="44"/>
      <c r="M209" s="251"/>
      <c r="N209" s="252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140</v>
      </c>
      <c r="AU209" s="17" t="s">
        <v>82</v>
      </c>
    </row>
    <row r="210" s="12" customFormat="1" ht="22.8" customHeight="1">
      <c r="A210" s="12"/>
      <c r="B210" s="220"/>
      <c r="C210" s="221"/>
      <c r="D210" s="222" t="s">
        <v>73</v>
      </c>
      <c r="E210" s="233" t="s">
        <v>477</v>
      </c>
      <c r="F210" s="233" t="s">
        <v>91</v>
      </c>
      <c r="G210" s="221"/>
      <c r="H210" s="221"/>
      <c r="I210" s="224"/>
      <c r="J210" s="234">
        <f>BK210</f>
        <v>0</v>
      </c>
      <c r="K210" s="221"/>
      <c r="L210" s="225"/>
      <c r="M210" s="226"/>
      <c r="N210" s="227"/>
      <c r="O210" s="227"/>
      <c r="P210" s="228">
        <f>SUM(P211:P215)</f>
        <v>0</v>
      </c>
      <c r="Q210" s="227"/>
      <c r="R210" s="228">
        <f>SUM(R211:R215)</f>
        <v>0.0059999999999999993</v>
      </c>
      <c r="S210" s="227"/>
      <c r="T210" s="229">
        <f>SUM(T211:T215)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30" t="s">
        <v>159</v>
      </c>
      <c r="AT210" s="231" t="s">
        <v>73</v>
      </c>
      <c r="AU210" s="231" t="s">
        <v>82</v>
      </c>
      <c r="AY210" s="230" t="s">
        <v>132</v>
      </c>
      <c r="BK210" s="232">
        <f>SUM(BK211:BK215)</f>
        <v>0</v>
      </c>
    </row>
    <row r="211" s="2" customFormat="1" ht="24.15" customHeight="1">
      <c r="A211" s="38"/>
      <c r="B211" s="39"/>
      <c r="C211" s="235" t="s">
        <v>306</v>
      </c>
      <c r="D211" s="235" t="s">
        <v>134</v>
      </c>
      <c r="E211" s="236" t="s">
        <v>478</v>
      </c>
      <c r="F211" s="237" t="s">
        <v>479</v>
      </c>
      <c r="G211" s="238" t="s">
        <v>204</v>
      </c>
      <c r="H211" s="239">
        <v>40</v>
      </c>
      <c r="I211" s="240"/>
      <c r="J211" s="241">
        <f>ROUND(I211*H211,2)</f>
        <v>0</v>
      </c>
      <c r="K211" s="242"/>
      <c r="L211" s="44"/>
      <c r="M211" s="243" t="s">
        <v>1</v>
      </c>
      <c r="N211" s="244" t="s">
        <v>39</v>
      </c>
      <c r="O211" s="91"/>
      <c r="P211" s="245">
        <f>O211*H211</f>
        <v>0</v>
      </c>
      <c r="Q211" s="245">
        <v>0.00014999999999999999</v>
      </c>
      <c r="R211" s="245">
        <f>Q211*H211</f>
        <v>0.0059999999999999993</v>
      </c>
      <c r="S211" s="245">
        <v>0</v>
      </c>
      <c r="T211" s="24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7" t="s">
        <v>138</v>
      </c>
      <c r="AT211" s="247" t="s">
        <v>134</v>
      </c>
      <c r="AU211" s="247" t="s">
        <v>84</v>
      </c>
      <c r="AY211" s="17" t="s">
        <v>132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7" t="s">
        <v>82</v>
      </c>
      <c r="BK211" s="248">
        <f>ROUND(I211*H211,2)</f>
        <v>0</v>
      </c>
      <c r="BL211" s="17" t="s">
        <v>138</v>
      </c>
      <c r="BM211" s="247" t="s">
        <v>480</v>
      </c>
    </row>
    <row r="212" s="2" customFormat="1">
      <c r="A212" s="38"/>
      <c r="B212" s="39"/>
      <c r="C212" s="40"/>
      <c r="D212" s="249" t="s">
        <v>140</v>
      </c>
      <c r="E212" s="40"/>
      <c r="F212" s="250" t="s">
        <v>481</v>
      </c>
      <c r="G212" s="40"/>
      <c r="H212" s="40"/>
      <c r="I212" s="203"/>
      <c r="J212" s="40"/>
      <c r="K212" s="40"/>
      <c r="L212" s="44"/>
      <c r="M212" s="251"/>
      <c r="N212" s="252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140</v>
      </c>
      <c r="AU212" s="17" t="s">
        <v>84</v>
      </c>
    </row>
    <row r="213" s="2" customFormat="1" ht="24.15" customHeight="1">
      <c r="A213" s="38"/>
      <c r="B213" s="39"/>
      <c r="C213" s="235" t="s">
        <v>314</v>
      </c>
      <c r="D213" s="235" t="s">
        <v>134</v>
      </c>
      <c r="E213" s="236" t="s">
        <v>482</v>
      </c>
      <c r="F213" s="237" t="s">
        <v>483</v>
      </c>
      <c r="G213" s="238" t="s">
        <v>204</v>
      </c>
      <c r="H213" s="239">
        <v>40</v>
      </c>
      <c r="I213" s="240"/>
      <c r="J213" s="241">
        <f>ROUND(I213*H213,2)</f>
        <v>0</v>
      </c>
      <c r="K213" s="242"/>
      <c r="L213" s="44"/>
      <c r="M213" s="243" t="s">
        <v>1</v>
      </c>
      <c r="N213" s="244" t="s">
        <v>39</v>
      </c>
      <c r="O213" s="91"/>
      <c r="P213" s="245">
        <f>O213*H213</f>
        <v>0</v>
      </c>
      <c r="Q213" s="245">
        <v>0</v>
      </c>
      <c r="R213" s="245">
        <f>Q213*H213</f>
        <v>0</v>
      </c>
      <c r="S213" s="245">
        <v>0</v>
      </c>
      <c r="T213" s="24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7" t="s">
        <v>138</v>
      </c>
      <c r="AT213" s="247" t="s">
        <v>134</v>
      </c>
      <c r="AU213" s="247" t="s">
        <v>84</v>
      </c>
      <c r="AY213" s="17" t="s">
        <v>132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7" t="s">
        <v>82</v>
      </c>
      <c r="BK213" s="248">
        <f>ROUND(I213*H213,2)</f>
        <v>0</v>
      </c>
      <c r="BL213" s="17" t="s">
        <v>138</v>
      </c>
      <c r="BM213" s="247" t="s">
        <v>484</v>
      </c>
    </row>
    <row r="214" s="2" customFormat="1">
      <c r="A214" s="38"/>
      <c r="B214" s="39"/>
      <c r="C214" s="40"/>
      <c r="D214" s="249" t="s">
        <v>140</v>
      </c>
      <c r="E214" s="40"/>
      <c r="F214" s="250" t="s">
        <v>485</v>
      </c>
      <c r="G214" s="40"/>
      <c r="H214" s="40"/>
      <c r="I214" s="203"/>
      <c r="J214" s="40"/>
      <c r="K214" s="40"/>
      <c r="L214" s="44"/>
      <c r="M214" s="251"/>
      <c r="N214" s="252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140</v>
      </c>
      <c r="AU214" s="17" t="s">
        <v>84</v>
      </c>
    </row>
    <row r="215" s="2" customFormat="1" ht="16.5" customHeight="1">
      <c r="A215" s="38"/>
      <c r="B215" s="39"/>
      <c r="C215" s="235" t="s">
        <v>321</v>
      </c>
      <c r="D215" s="235" t="s">
        <v>134</v>
      </c>
      <c r="E215" s="236" t="s">
        <v>486</v>
      </c>
      <c r="F215" s="237" t="s">
        <v>487</v>
      </c>
      <c r="G215" s="238" t="s">
        <v>472</v>
      </c>
      <c r="H215" s="239">
        <v>50000</v>
      </c>
      <c r="I215" s="240"/>
      <c r="J215" s="241">
        <f>ROUND(I215*H215,2)</f>
        <v>0</v>
      </c>
      <c r="K215" s="242"/>
      <c r="L215" s="44"/>
      <c r="M215" s="243" t="s">
        <v>1</v>
      </c>
      <c r="N215" s="244" t="s">
        <v>39</v>
      </c>
      <c r="O215" s="91"/>
      <c r="P215" s="245">
        <f>O215*H215</f>
        <v>0</v>
      </c>
      <c r="Q215" s="245">
        <v>0</v>
      </c>
      <c r="R215" s="245">
        <f>Q215*H215</f>
        <v>0</v>
      </c>
      <c r="S215" s="245">
        <v>0</v>
      </c>
      <c r="T215" s="24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7" t="s">
        <v>138</v>
      </c>
      <c r="AT215" s="247" t="s">
        <v>134</v>
      </c>
      <c r="AU215" s="247" t="s">
        <v>84</v>
      </c>
      <c r="AY215" s="17" t="s">
        <v>132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7" t="s">
        <v>82</v>
      </c>
      <c r="BK215" s="248">
        <f>ROUND(I215*H215,2)</f>
        <v>0</v>
      </c>
      <c r="BL215" s="17" t="s">
        <v>138</v>
      </c>
      <c r="BM215" s="247" t="s">
        <v>488</v>
      </c>
    </row>
    <row r="216" s="2" customFormat="1" ht="49.92" customHeight="1">
      <c r="A216" s="38"/>
      <c r="B216" s="39"/>
      <c r="C216" s="40"/>
      <c r="D216" s="40"/>
      <c r="E216" s="223" t="s">
        <v>362</v>
      </c>
      <c r="F216" s="223" t="s">
        <v>363</v>
      </c>
      <c r="G216" s="40"/>
      <c r="H216" s="40"/>
      <c r="I216" s="40"/>
      <c r="J216" s="194">
        <f>BK216</f>
        <v>0</v>
      </c>
      <c r="K216" s="40"/>
      <c r="L216" s="44"/>
      <c r="M216" s="251"/>
      <c r="N216" s="252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73</v>
      </c>
      <c r="AU216" s="17" t="s">
        <v>74</v>
      </c>
      <c r="AY216" s="17" t="s">
        <v>364</v>
      </c>
      <c r="BK216" s="248">
        <f>SUM(BK217:BK226)</f>
        <v>0</v>
      </c>
    </row>
    <row r="217" s="2" customFormat="1" ht="16.32" customHeight="1">
      <c r="A217" s="38"/>
      <c r="B217" s="39"/>
      <c r="C217" s="296" t="s">
        <v>1</v>
      </c>
      <c r="D217" s="296" t="s">
        <v>134</v>
      </c>
      <c r="E217" s="297" t="s">
        <v>1</v>
      </c>
      <c r="F217" s="298" t="s">
        <v>1</v>
      </c>
      <c r="G217" s="299" t="s">
        <v>1</v>
      </c>
      <c r="H217" s="300"/>
      <c r="I217" s="301"/>
      <c r="J217" s="302">
        <f>BK217</f>
        <v>0</v>
      </c>
      <c r="K217" s="242"/>
      <c r="L217" s="44"/>
      <c r="M217" s="303" t="s">
        <v>1</v>
      </c>
      <c r="N217" s="304" t="s">
        <v>39</v>
      </c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364</v>
      </c>
      <c r="AU217" s="17" t="s">
        <v>82</v>
      </c>
      <c r="AY217" s="17" t="s">
        <v>364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7" t="s">
        <v>82</v>
      </c>
      <c r="BK217" s="248">
        <f>I217*H217</f>
        <v>0</v>
      </c>
    </row>
    <row r="218" s="2" customFormat="1" ht="16.32" customHeight="1">
      <c r="A218" s="38"/>
      <c r="B218" s="39"/>
      <c r="C218" s="296" t="s">
        <v>1</v>
      </c>
      <c r="D218" s="296" t="s">
        <v>134</v>
      </c>
      <c r="E218" s="297" t="s">
        <v>1</v>
      </c>
      <c r="F218" s="298" t="s">
        <v>1</v>
      </c>
      <c r="G218" s="299" t="s">
        <v>1</v>
      </c>
      <c r="H218" s="300"/>
      <c r="I218" s="301"/>
      <c r="J218" s="302">
        <f>BK218</f>
        <v>0</v>
      </c>
      <c r="K218" s="242"/>
      <c r="L218" s="44"/>
      <c r="M218" s="303" t="s">
        <v>1</v>
      </c>
      <c r="N218" s="304" t="s">
        <v>39</v>
      </c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364</v>
      </c>
      <c r="AU218" s="17" t="s">
        <v>82</v>
      </c>
      <c r="AY218" s="17" t="s">
        <v>364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7" t="s">
        <v>82</v>
      </c>
      <c r="BK218" s="248">
        <f>I218*H218</f>
        <v>0</v>
      </c>
    </row>
    <row r="219" s="2" customFormat="1" ht="16.32" customHeight="1">
      <c r="A219" s="38"/>
      <c r="B219" s="39"/>
      <c r="C219" s="296" t="s">
        <v>1</v>
      </c>
      <c r="D219" s="296" t="s">
        <v>134</v>
      </c>
      <c r="E219" s="297" t="s">
        <v>1</v>
      </c>
      <c r="F219" s="298" t="s">
        <v>1</v>
      </c>
      <c r="G219" s="299" t="s">
        <v>1</v>
      </c>
      <c r="H219" s="300"/>
      <c r="I219" s="301"/>
      <c r="J219" s="302">
        <f>BK219</f>
        <v>0</v>
      </c>
      <c r="K219" s="242"/>
      <c r="L219" s="44"/>
      <c r="M219" s="303" t="s">
        <v>1</v>
      </c>
      <c r="N219" s="304" t="s">
        <v>39</v>
      </c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364</v>
      </c>
      <c r="AU219" s="17" t="s">
        <v>82</v>
      </c>
      <c r="AY219" s="17" t="s">
        <v>364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7" t="s">
        <v>82</v>
      </c>
      <c r="BK219" s="248">
        <f>I219*H219</f>
        <v>0</v>
      </c>
    </row>
    <row r="220" s="2" customFormat="1" ht="16.32" customHeight="1">
      <c r="A220" s="38"/>
      <c r="B220" s="39"/>
      <c r="C220" s="296" t="s">
        <v>1</v>
      </c>
      <c r="D220" s="296" t="s">
        <v>134</v>
      </c>
      <c r="E220" s="297" t="s">
        <v>1</v>
      </c>
      <c r="F220" s="298" t="s">
        <v>1</v>
      </c>
      <c r="G220" s="299" t="s">
        <v>1</v>
      </c>
      <c r="H220" s="300"/>
      <c r="I220" s="301"/>
      <c r="J220" s="302">
        <f>BK220</f>
        <v>0</v>
      </c>
      <c r="K220" s="242"/>
      <c r="L220" s="44"/>
      <c r="M220" s="303" t="s">
        <v>1</v>
      </c>
      <c r="N220" s="304" t="s">
        <v>39</v>
      </c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364</v>
      </c>
      <c r="AU220" s="17" t="s">
        <v>82</v>
      </c>
      <c r="AY220" s="17" t="s">
        <v>364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17" t="s">
        <v>82</v>
      </c>
      <c r="BK220" s="248">
        <f>I220*H220</f>
        <v>0</v>
      </c>
    </row>
    <row r="221" s="2" customFormat="1" ht="16.32" customHeight="1">
      <c r="A221" s="38"/>
      <c r="B221" s="39"/>
      <c r="C221" s="296" t="s">
        <v>1</v>
      </c>
      <c r="D221" s="296" t="s">
        <v>134</v>
      </c>
      <c r="E221" s="297" t="s">
        <v>1</v>
      </c>
      <c r="F221" s="298" t="s">
        <v>1</v>
      </c>
      <c r="G221" s="299" t="s">
        <v>1</v>
      </c>
      <c r="H221" s="300"/>
      <c r="I221" s="301"/>
      <c r="J221" s="302">
        <f>BK221</f>
        <v>0</v>
      </c>
      <c r="K221" s="242"/>
      <c r="L221" s="44"/>
      <c r="M221" s="303" t="s">
        <v>1</v>
      </c>
      <c r="N221" s="304" t="s">
        <v>39</v>
      </c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364</v>
      </c>
      <c r="AU221" s="17" t="s">
        <v>82</v>
      </c>
      <c r="AY221" s="17" t="s">
        <v>364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7" t="s">
        <v>82</v>
      </c>
      <c r="BK221" s="248">
        <f>I221*H221</f>
        <v>0</v>
      </c>
    </row>
    <row r="222" s="2" customFormat="1" ht="16.32" customHeight="1">
      <c r="A222" s="38"/>
      <c r="B222" s="39"/>
      <c r="C222" s="296" t="s">
        <v>1</v>
      </c>
      <c r="D222" s="296" t="s">
        <v>134</v>
      </c>
      <c r="E222" s="297" t="s">
        <v>1</v>
      </c>
      <c r="F222" s="298" t="s">
        <v>1</v>
      </c>
      <c r="G222" s="299" t="s">
        <v>1</v>
      </c>
      <c r="H222" s="300"/>
      <c r="I222" s="301"/>
      <c r="J222" s="302">
        <f>BK222</f>
        <v>0</v>
      </c>
      <c r="K222" s="242"/>
      <c r="L222" s="44"/>
      <c r="M222" s="303" t="s">
        <v>1</v>
      </c>
      <c r="N222" s="304" t="s">
        <v>39</v>
      </c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364</v>
      </c>
      <c r="AU222" s="17" t="s">
        <v>82</v>
      </c>
      <c r="AY222" s="17" t="s">
        <v>364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7" t="s">
        <v>82</v>
      </c>
      <c r="BK222" s="248">
        <f>I222*H222</f>
        <v>0</v>
      </c>
    </row>
    <row r="223" s="2" customFormat="1" ht="16.32" customHeight="1">
      <c r="A223" s="38"/>
      <c r="B223" s="39"/>
      <c r="C223" s="296" t="s">
        <v>1</v>
      </c>
      <c r="D223" s="296" t="s">
        <v>134</v>
      </c>
      <c r="E223" s="297" t="s">
        <v>1</v>
      </c>
      <c r="F223" s="298" t="s">
        <v>1</v>
      </c>
      <c r="G223" s="299" t="s">
        <v>1</v>
      </c>
      <c r="H223" s="300"/>
      <c r="I223" s="301"/>
      <c r="J223" s="302">
        <f>BK223</f>
        <v>0</v>
      </c>
      <c r="K223" s="242"/>
      <c r="L223" s="44"/>
      <c r="M223" s="303" t="s">
        <v>1</v>
      </c>
      <c r="N223" s="304" t="s">
        <v>39</v>
      </c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364</v>
      </c>
      <c r="AU223" s="17" t="s">
        <v>82</v>
      </c>
      <c r="AY223" s="17" t="s">
        <v>364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7" t="s">
        <v>82</v>
      </c>
      <c r="BK223" s="248">
        <f>I223*H223</f>
        <v>0</v>
      </c>
    </row>
    <row r="224" s="2" customFormat="1" ht="16.32" customHeight="1">
      <c r="A224" s="38"/>
      <c r="B224" s="39"/>
      <c r="C224" s="296" t="s">
        <v>1</v>
      </c>
      <c r="D224" s="296" t="s">
        <v>134</v>
      </c>
      <c r="E224" s="297" t="s">
        <v>1</v>
      </c>
      <c r="F224" s="298" t="s">
        <v>1</v>
      </c>
      <c r="G224" s="299" t="s">
        <v>1</v>
      </c>
      <c r="H224" s="300"/>
      <c r="I224" s="301"/>
      <c r="J224" s="302">
        <f>BK224</f>
        <v>0</v>
      </c>
      <c r="K224" s="242"/>
      <c r="L224" s="44"/>
      <c r="M224" s="303" t="s">
        <v>1</v>
      </c>
      <c r="N224" s="304" t="s">
        <v>39</v>
      </c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364</v>
      </c>
      <c r="AU224" s="17" t="s">
        <v>82</v>
      </c>
      <c r="AY224" s="17" t="s">
        <v>364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7" t="s">
        <v>82</v>
      </c>
      <c r="BK224" s="248">
        <f>I224*H224</f>
        <v>0</v>
      </c>
    </row>
    <row r="225" s="2" customFormat="1" ht="16.32" customHeight="1">
      <c r="A225" s="38"/>
      <c r="B225" s="39"/>
      <c r="C225" s="296" t="s">
        <v>1</v>
      </c>
      <c r="D225" s="296" t="s">
        <v>134</v>
      </c>
      <c r="E225" s="297" t="s">
        <v>1</v>
      </c>
      <c r="F225" s="298" t="s">
        <v>1</v>
      </c>
      <c r="G225" s="299" t="s">
        <v>1</v>
      </c>
      <c r="H225" s="300"/>
      <c r="I225" s="301"/>
      <c r="J225" s="302">
        <f>BK225</f>
        <v>0</v>
      </c>
      <c r="K225" s="242"/>
      <c r="L225" s="44"/>
      <c r="M225" s="303" t="s">
        <v>1</v>
      </c>
      <c r="N225" s="304" t="s">
        <v>39</v>
      </c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364</v>
      </c>
      <c r="AU225" s="17" t="s">
        <v>82</v>
      </c>
      <c r="AY225" s="17" t="s">
        <v>364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7" t="s">
        <v>82</v>
      </c>
      <c r="BK225" s="248">
        <f>I225*H225</f>
        <v>0</v>
      </c>
    </row>
    <row r="226" s="2" customFormat="1" ht="16.32" customHeight="1">
      <c r="A226" s="38"/>
      <c r="B226" s="39"/>
      <c r="C226" s="296" t="s">
        <v>1</v>
      </c>
      <c r="D226" s="296" t="s">
        <v>134</v>
      </c>
      <c r="E226" s="297" t="s">
        <v>1</v>
      </c>
      <c r="F226" s="298" t="s">
        <v>1</v>
      </c>
      <c r="G226" s="299" t="s">
        <v>1</v>
      </c>
      <c r="H226" s="300"/>
      <c r="I226" s="301"/>
      <c r="J226" s="302">
        <f>BK226</f>
        <v>0</v>
      </c>
      <c r="K226" s="242"/>
      <c r="L226" s="44"/>
      <c r="M226" s="303" t="s">
        <v>1</v>
      </c>
      <c r="N226" s="304" t="s">
        <v>39</v>
      </c>
      <c r="O226" s="305"/>
      <c r="P226" s="305"/>
      <c r="Q226" s="305"/>
      <c r="R226" s="305"/>
      <c r="S226" s="305"/>
      <c r="T226" s="306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364</v>
      </c>
      <c r="AU226" s="17" t="s">
        <v>82</v>
      </c>
      <c r="AY226" s="17" t="s">
        <v>364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7" t="s">
        <v>82</v>
      </c>
      <c r="BK226" s="248">
        <f>I226*H226</f>
        <v>0</v>
      </c>
    </row>
    <row r="227" s="2" customFormat="1" ht="6.96" customHeight="1">
      <c r="A227" s="38"/>
      <c r="B227" s="66"/>
      <c r="C227" s="67"/>
      <c r="D227" s="67"/>
      <c r="E227" s="67"/>
      <c r="F227" s="67"/>
      <c r="G227" s="67"/>
      <c r="H227" s="67"/>
      <c r="I227" s="67"/>
      <c r="J227" s="67"/>
      <c r="K227" s="67"/>
      <c r="L227" s="44"/>
      <c r="M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</row>
  </sheetData>
  <sheetProtection sheet="1" autoFilter="0" formatColumns="0" formatRows="0" objects="1" scenarios="1" spinCount="100000" saltValue="OZjVgNycAq72VcOGCRpLYwXbrYO5RDtXNpkZS4o7YDd0SMZbUEX24X5QmKltKL5jKn1bpTNAlBhaIrlNy3PgTQ==" hashValue="gQdFFZf+FuZNkMgsw03uIL0NpUa2d3WCUMoZLcXoTE2VBYxvOapxq3U4yb3bL+BqdwFY9lNr3GCFS3W6nHa+Pw==" algorithmName="SHA-512" password="CC35"/>
  <autoFilter ref="C135:K226"/>
  <mergeCells count="14">
    <mergeCell ref="E7:H7"/>
    <mergeCell ref="E9:H9"/>
    <mergeCell ref="E18:H18"/>
    <mergeCell ref="E27:H27"/>
    <mergeCell ref="E85:H85"/>
    <mergeCell ref="E87:H87"/>
    <mergeCell ref="D110:F110"/>
    <mergeCell ref="D111:F111"/>
    <mergeCell ref="D112:F112"/>
    <mergeCell ref="D113:F113"/>
    <mergeCell ref="D114:F114"/>
    <mergeCell ref="E126:H126"/>
    <mergeCell ref="E128:H128"/>
    <mergeCell ref="L2:V2"/>
  </mergeCells>
  <dataValidations count="2">
    <dataValidation type="list" allowBlank="1" showInputMessage="1" showErrorMessage="1" error="Povoleny jsou hodnoty K, M." sqref="D217:D227">
      <formula1>"K, M"</formula1>
    </dataValidation>
    <dataValidation type="list" allowBlank="1" showInputMessage="1" showErrorMessage="1" error="Povoleny jsou hodnoty základní, snížená, zákl. přenesená, sníž. přenesená, nulová." sqref="N217:N227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2024-08-06T11:49:49Z</dcterms:created>
  <dcterms:modified xsi:type="dcterms:W3CDTF">2024-08-06T11:49:52Z</dcterms:modified>
</cp:coreProperties>
</file>